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be\Данные для инвест. программы\Отчет по ИП-22г\IV кв\Отчет 4кв 2022г.по форм 10-20  пр. МЭ №  320\"/>
    </mc:Choice>
  </mc:AlternateContent>
  <xr:revisionPtr revIDLastSave="0" documentId="13_ncr:1_{71F992EE-93CC-4DCA-AB03-D683177A7623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7 осн этапы ИП" sheetId="17" r:id="rId10"/>
    <sheet name="Лист1" sheetId="18" r:id="rId11"/>
  </sheets>
  <externalReferences>
    <externalReference r:id="rId12"/>
  </externalReferences>
  <definedNames>
    <definedName name="_xlnm._FilterDatabase" localSheetId="9" hidden="1">'Форма 17 осн этапы ИП'!$C$1:$C$135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17 осн этапы ИП'!$A$1:$BC$115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17 осн этапы ИП'!$A$1:$BD$116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98" i="17" l="1"/>
  <c r="AY36" i="17" l="1"/>
  <c r="AZ73" i="17"/>
  <c r="BB73" i="17"/>
  <c r="BC73" i="17"/>
  <c r="AU73" i="17"/>
  <c r="AW73" i="17"/>
  <c r="AX73" i="17"/>
  <c r="AW69" i="17"/>
  <c r="AT36" i="17"/>
  <c r="AZ44" i="17" l="1"/>
  <c r="AZ36" i="17" s="1"/>
  <c r="BA89" i="17" l="1"/>
  <c r="Q49" i="17"/>
  <c r="R49" i="17"/>
  <c r="AA71" i="17"/>
  <c r="AB71" i="17"/>
  <c r="V86" i="17"/>
  <c r="W86" i="17"/>
  <c r="AA87" i="17"/>
  <c r="AB87" i="17"/>
  <c r="AA96" i="17"/>
  <c r="AB96" i="17"/>
  <c r="Z104" i="17"/>
  <c r="AA104" i="17"/>
  <c r="AB104" i="17"/>
  <c r="AC104" i="17"/>
  <c r="AA105" i="17"/>
  <c r="AB105" i="17"/>
  <c r="AB112" i="17"/>
  <c r="AY89" i="17" l="1"/>
  <c r="BA73" i="17"/>
  <c r="BA95" i="17"/>
  <c r="AV69" i="17"/>
  <c r="AT69" i="17" s="1"/>
  <c r="BB69" i="17"/>
  <c r="BA69" i="17" s="1"/>
  <c r="AV91" i="17"/>
  <c r="AL92" i="17"/>
  <c r="AJ92" i="17" s="1"/>
  <c r="AL95" i="17"/>
  <c r="AJ95" i="17" s="1"/>
  <c r="AQ95" i="17"/>
  <c r="AO95" i="17" s="1"/>
  <c r="AV95" i="17"/>
  <c r="BA106" i="17"/>
  <c r="AY106" i="17" s="1"/>
  <c r="AW107" i="17"/>
  <c r="AV107" i="17" s="1"/>
  <c r="AT107" i="17" s="1"/>
  <c r="BA107" i="17"/>
  <c r="AY107" i="17" s="1"/>
  <c r="BB108" i="17"/>
  <c r="BA108" i="17" s="1"/>
  <c r="AY108" i="17" s="1"/>
  <c r="AO113" i="17"/>
  <c r="AY111" i="17"/>
  <c r="AI90" i="17"/>
  <c r="AQ90" i="17"/>
  <c r="AG90" i="17" s="1"/>
  <c r="AY95" i="17"/>
  <c r="AT91" i="17" l="1"/>
  <c r="AV73" i="17"/>
  <c r="AE107" i="17"/>
  <c r="AO90" i="17"/>
  <c r="AE90" i="17" s="1"/>
  <c r="AE95" i="17"/>
  <c r="D69" i="17" l="1"/>
  <c r="AG69" i="17"/>
  <c r="AI69" i="17"/>
  <c r="AH69" i="17"/>
  <c r="AF69" i="17"/>
  <c r="AE69" i="17"/>
  <c r="I69" i="17"/>
  <c r="H69" i="17"/>
  <c r="G69" i="17"/>
  <c r="F69" i="17"/>
  <c r="E69" i="17"/>
  <c r="AY71" i="17"/>
  <c r="Y71" i="17"/>
  <c r="AT86" i="17"/>
  <c r="AT73" i="17" s="1"/>
  <c r="AT72" i="17" s="1"/>
  <c r="AY87" i="17"/>
  <c r="AY73" i="17" s="1"/>
  <c r="Y87" i="17"/>
  <c r="AY96" i="17"/>
  <c r="AF96" i="17"/>
  <c r="AG96" i="17"/>
  <c r="AH96" i="17"/>
  <c r="AI96" i="17"/>
  <c r="Y96" i="17"/>
  <c r="AY104" i="17"/>
  <c r="AY98" i="17" s="1"/>
  <c r="Y104" i="17"/>
  <c r="AY105" i="17"/>
  <c r="AE96" i="17" l="1"/>
  <c r="Y105" i="17" l="1"/>
  <c r="AY112" i="17"/>
  <c r="AY110" i="17" s="1"/>
  <c r="AY24" i="17" s="1"/>
  <c r="BB102" i="17" l="1"/>
  <c r="BB100" i="17"/>
  <c r="AZ99" i="17" l="1"/>
  <c r="BB99" i="17"/>
  <c r="BA99" i="17"/>
  <c r="AD98" i="17"/>
  <c r="AK94" i="17"/>
  <c r="AL94" i="17"/>
  <c r="AM94" i="17"/>
  <c r="AN94" i="17"/>
  <c r="AO94" i="17"/>
  <c r="AP94" i="17"/>
  <c r="AQ94" i="17"/>
  <c r="AR94" i="17"/>
  <c r="AS94" i="17"/>
  <c r="AT94" i="17"/>
  <c r="AU94" i="17"/>
  <c r="AV94" i="17"/>
  <c r="AW94" i="17"/>
  <c r="AX94" i="17"/>
  <c r="AY94" i="17"/>
  <c r="AZ94" i="17"/>
  <c r="BA94" i="17"/>
  <c r="BB94" i="17"/>
  <c r="BC94" i="17"/>
  <c r="AJ94" i="17"/>
  <c r="AD94" i="17"/>
  <c r="K94" i="17"/>
  <c r="L94" i="17"/>
  <c r="M94" i="17"/>
  <c r="N94" i="17"/>
  <c r="O94" i="17"/>
  <c r="P94" i="17"/>
  <c r="Q94" i="17"/>
  <c r="R94" i="17"/>
  <c r="S94" i="17"/>
  <c r="T94" i="17"/>
  <c r="U94" i="17"/>
  <c r="V94" i="17"/>
  <c r="W94" i="17"/>
  <c r="X94" i="17"/>
  <c r="Y94" i="17"/>
  <c r="Z94" i="17"/>
  <c r="AA94" i="17"/>
  <c r="AB94" i="17"/>
  <c r="AC94" i="17"/>
  <c r="J94" i="17"/>
  <c r="E96" i="17"/>
  <c r="F96" i="17"/>
  <c r="G96" i="17"/>
  <c r="H96" i="17"/>
  <c r="I96" i="17"/>
  <c r="F74" i="17"/>
  <c r="G74" i="17"/>
  <c r="H74" i="17"/>
  <c r="I74" i="17"/>
  <c r="F75" i="17"/>
  <c r="G75" i="17"/>
  <c r="H75" i="17"/>
  <c r="I75" i="17"/>
  <c r="F76" i="17"/>
  <c r="G76" i="17"/>
  <c r="H76" i="17"/>
  <c r="I76" i="17"/>
  <c r="F77" i="17"/>
  <c r="G77" i="17"/>
  <c r="H77" i="17"/>
  <c r="I77" i="17"/>
  <c r="F78" i="17"/>
  <c r="G78" i="17"/>
  <c r="H78" i="17"/>
  <c r="I78" i="17"/>
  <c r="F79" i="17"/>
  <c r="G79" i="17"/>
  <c r="H79" i="17"/>
  <c r="I79" i="17"/>
  <c r="F80" i="17"/>
  <c r="G80" i="17"/>
  <c r="H80" i="17"/>
  <c r="I80" i="17"/>
  <c r="F81" i="17"/>
  <c r="G81" i="17"/>
  <c r="H81" i="17"/>
  <c r="I81" i="17"/>
  <c r="F82" i="17"/>
  <c r="G82" i="17"/>
  <c r="H82" i="17"/>
  <c r="I82" i="17"/>
  <c r="F83" i="17"/>
  <c r="G83" i="17"/>
  <c r="H83" i="17"/>
  <c r="I83" i="17"/>
  <c r="F84" i="17"/>
  <c r="G84" i="17"/>
  <c r="H84" i="17"/>
  <c r="I84" i="17"/>
  <c r="K73" i="17"/>
  <c r="L73" i="17"/>
  <c r="M73" i="17"/>
  <c r="N73" i="17"/>
  <c r="O73" i="17"/>
  <c r="P73" i="17"/>
  <c r="Q73" i="17"/>
  <c r="R73" i="17"/>
  <c r="S73" i="17"/>
  <c r="U73" i="17"/>
  <c r="V73" i="17"/>
  <c r="W73" i="17"/>
  <c r="X73" i="17"/>
  <c r="Z73" i="17"/>
  <c r="AA73" i="17"/>
  <c r="AB73" i="17"/>
  <c r="AC73" i="17"/>
  <c r="J73" i="17"/>
  <c r="D73" i="17"/>
  <c r="Y84" i="17"/>
  <c r="E84" i="17" s="1"/>
  <c r="D84" i="17" s="1"/>
  <c r="Y75" i="17"/>
  <c r="E75" i="17" s="1"/>
  <c r="D75" i="17" s="1"/>
  <c r="Y76" i="17"/>
  <c r="E76" i="17" s="1"/>
  <c r="D76" i="17" s="1"/>
  <c r="Y77" i="17"/>
  <c r="E77" i="17" s="1"/>
  <c r="D77" i="17" s="1"/>
  <c r="Y78" i="17"/>
  <c r="E78" i="17" s="1"/>
  <c r="D78" i="17" s="1"/>
  <c r="Y79" i="17"/>
  <c r="E79" i="17" s="1"/>
  <c r="D79" i="17" s="1"/>
  <c r="Y80" i="17"/>
  <c r="E80" i="17" s="1"/>
  <c r="D80" i="17" s="1"/>
  <c r="Y81" i="17"/>
  <c r="E81" i="17" s="1"/>
  <c r="D81" i="17" s="1"/>
  <c r="Y82" i="17"/>
  <c r="E82" i="17" s="1"/>
  <c r="D82" i="17" s="1"/>
  <c r="Y83" i="17"/>
  <c r="E83" i="17" s="1"/>
  <c r="D83" i="17" s="1"/>
  <c r="Y74" i="17"/>
  <c r="AQ37" i="17"/>
  <c r="AR37" i="17"/>
  <c r="AS37" i="17"/>
  <c r="AP37" i="17"/>
  <c r="AP39" i="17"/>
  <c r="AQ39" i="17"/>
  <c r="AR39" i="17"/>
  <c r="AS39" i="17"/>
  <c r="AP40" i="17"/>
  <c r="AQ40" i="17"/>
  <c r="AR40" i="17"/>
  <c r="AS40" i="17"/>
  <c r="AP41" i="17"/>
  <c r="AQ41" i="17"/>
  <c r="AR41" i="17"/>
  <c r="AS41" i="17"/>
  <c r="AP42" i="17"/>
  <c r="AQ42" i="17"/>
  <c r="AR42" i="17"/>
  <c r="AS42" i="17"/>
  <c r="AP43" i="17"/>
  <c r="AQ43" i="17"/>
  <c r="AR43" i="17"/>
  <c r="AS43" i="17"/>
  <c r="AQ38" i="17"/>
  <c r="AR38" i="17"/>
  <c r="AS38" i="17"/>
  <c r="AP38" i="17"/>
  <c r="Y73" i="17" l="1"/>
  <c r="E74" i="17"/>
  <c r="D74" i="17" s="1"/>
  <c r="AE94" i="17"/>
  <c r="E94" i="17"/>
  <c r="AK36" i="17"/>
  <c r="AL36" i="17"/>
  <c r="AM36" i="17"/>
  <c r="AN36" i="17"/>
  <c r="AP36" i="17"/>
  <c r="AQ36" i="17"/>
  <c r="AR36" i="17"/>
  <c r="AS36" i="17"/>
  <c r="AU36" i="17"/>
  <c r="AW36" i="17"/>
  <c r="AX36" i="17"/>
  <c r="BA36" i="17"/>
  <c r="BB36" i="17"/>
  <c r="BC36" i="17"/>
  <c r="AJ36" i="17"/>
  <c r="AE37" i="17"/>
  <c r="AD37" i="17" s="1"/>
  <c r="AF37" i="17"/>
  <c r="AG37" i="17"/>
  <c r="AH37" i="17"/>
  <c r="AI37" i="17"/>
  <c r="AE38" i="17"/>
  <c r="AD38" i="17" s="1"/>
  <c r="AF38" i="17"/>
  <c r="AG38" i="17"/>
  <c r="AH38" i="17"/>
  <c r="AI38" i="17"/>
  <c r="AE39" i="17"/>
  <c r="AD39" i="17" s="1"/>
  <c r="AF39" i="17"/>
  <c r="AG39" i="17"/>
  <c r="AH39" i="17"/>
  <c r="AI39" i="17"/>
  <c r="AE40" i="17"/>
  <c r="AD40" i="17" s="1"/>
  <c r="AF40" i="17"/>
  <c r="AG40" i="17"/>
  <c r="AH40" i="17"/>
  <c r="AI40" i="17"/>
  <c r="AE41" i="17"/>
  <c r="AD41" i="17" s="1"/>
  <c r="AF41" i="17"/>
  <c r="AG41" i="17"/>
  <c r="AH41" i="17"/>
  <c r="AI41" i="17"/>
  <c r="AE42" i="17"/>
  <c r="AD42" i="17" s="1"/>
  <c r="AF42" i="17"/>
  <c r="AG42" i="17"/>
  <c r="AH42" i="17"/>
  <c r="AI42" i="17"/>
  <c r="AE43" i="17"/>
  <c r="AD43" i="17" s="1"/>
  <c r="AF43" i="17"/>
  <c r="AG43" i="17"/>
  <c r="AH43" i="17"/>
  <c r="AI43" i="17"/>
  <c r="D44" i="17"/>
  <c r="E37" i="17"/>
  <c r="D37" i="17" s="1"/>
  <c r="F37" i="17"/>
  <c r="G37" i="17"/>
  <c r="H37" i="17"/>
  <c r="I37" i="17"/>
  <c r="E38" i="17"/>
  <c r="D38" i="17" s="1"/>
  <c r="F38" i="17"/>
  <c r="G38" i="17"/>
  <c r="H38" i="17"/>
  <c r="I38" i="17"/>
  <c r="E39" i="17"/>
  <c r="D39" i="17" s="1"/>
  <c r="F39" i="17"/>
  <c r="G39" i="17"/>
  <c r="H39" i="17"/>
  <c r="I39" i="17"/>
  <c r="E40" i="17"/>
  <c r="D40" i="17" s="1"/>
  <c r="F40" i="17"/>
  <c r="G40" i="17"/>
  <c r="H40" i="17"/>
  <c r="I40" i="17"/>
  <c r="E41" i="17"/>
  <c r="D41" i="17" s="1"/>
  <c r="F41" i="17"/>
  <c r="G41" i="17"/>
  <c r="H41" i="17"/>
  <c r="I41" i="17"/>
  <c r="E42" i="17"/>
  <c r="D42" i="17" s="1"/>
  <c r="F42" i="17"/>
  <c r="G42" i="17"/>
  <c r="H42" i="17"/>
  <c r="I42" i="17"/>
  <c r="E43" i="17"/>
  <c r="D43" i="17" s="1"/>
  <c r="F43" i="17"/>
  <c r="G43" i="17"/>
  <c r="H43" i="17"/>
  <c r="I43" i="17"/>
  <c r="AD36" i="17" l="1"/>
  <c r="K36" i="17" l="1"/>
  <c r="L36" i="17"/>
  <c r="M36" i="17"/>
  <c r="N36" i="17"/>
  <c r="P36" i="17"/>
  <c r="Q36" i="17"/>
  <c r="R36" i="17"/>
  <c r="S36" i="17"/>
  <c r="U36" i="17"/>
  <c r="V36" i="17"/>
  <c r="W36" i="17"/>
  <c r="X36" i="17"/>
  <c r="Z36" i="17"/>
  <c r="AA36" i="17"/>
  <c r="AB36" i="17"/>
  <c r="AC36" i="17"/>
  <c r="J36" i="17"/>
  <c r="T86" i="17" l="1"/>
  <c r="AV68" i="17" l="1"/>
  <c r="AV67" i="17"/>
  <c r="AV66" i="17"/>
  <c r="AV65" i="17"/>
  <c r="AV64" i="17"/>
  <c r="AV63" i="17"/>
  <c r="AV62" i="17"/>
  <c r="AV61" i="17"/>
  <c r="AV60" i="17"/>
  <c r="AV59" i="17"/>
  <c r="AV58" i="17"/>
  <c r="AV57" i="17"/>
  <c r="AV56" i="17"/>
  <c r="AV55" i="17"/>
  <c r="AV54" i="17"/>
  <c r="AV53" i="17"/>
  <c r="AV52" i="17"/>
  <c r="AV51" i="17"/>
  <c r="AV50" i="17"/>
  <c r="AV36" i="17" l="1"/>
  <c r="AE101" i="17"/>
  <c r="AF101" i="17"/>
  <c r="AG101" i="17"/>
  <c r="AH101" i="17"/>
  <c r="AI101" i="17"/>
  <c r="AE102" i="17"/>
  <c r="AF102" i="17"/>
  <c r="AG102" i="17"/>
  <c r="AH102" i="17"/>
  <c r="AI102" i="17"/>
  <c r="AE103" i="17"/>
  <c r="AF103" i="17"/>
  <c r="AG103" i="17"/>
  <c r="AH103" i="17"/>
  <c r="AI103" i="17"/>
  <c r="Y113" i="17"/>
  <c r="Y114" i="17"/>
  <c r="Y111" i="17"/>
  <c r="D49" i="17"/>
  <c r="D47" i="17"/>
  <c r="F101" i="17"/>
  <c r="G101" i="17"/>
  <c r="H101" i="17"/>
  <c r="I101" i="17"/>
  <c r="F102" i="17"/>
  <c r="G102" i="17"/>
  <c r="H102" i="17"/>
  <c r="I102" i="17"/>
  <c r="F103" i="17"/>
  <c r="G103" i="17"/>
  <c r="H103" i="17"/>
  <c r="I103" i="17"/>
  <c r="Y100" i="17"/>
  <c r="Y101" i="17"/>
  <c r="E101" i="17" s="1"/>
  <c r="D101" i="17" s="1"/>
  <c r="Y102" i="17"/>
  <c r="E102" i="17" s="1"/>
  <c r="D102" i="17" s="1"/>
  <c r="Y103" i="17"/>
  <c r="E103" i="17" s="1"/>
  <c r="D103" i="17" s="1"/>
  <c r="Y99" i="17"/>
  <c r="T85" i="17"/>
  <c r="T44" i="17"/>
  <c r="Y46" i="17"/>
  <c r="Y47" i="17"/>
  <c r="Y48" i="17"/>
  <c r="Y45" i="17"/>
  <c r="T73" i="17" l="1"/>
  <c r="E73" i="17" s="1"/>
  <c r="E85" i="17"/>
  <c r="Y36" i="17"/>
  <c r="E44" i="17"/>
  <c r="T36" i="17"/>
  <c r="AE45" i="17"/>
  <c r="AF45" i="17"/>
  <c r="AG45" i="17"/>
  <c r="AH45" i="17"/>
  <c r="AI45" i="17"/>
  <c r="AE46" i="17"/>
  <c r="AF46" i="17"/>
  <c r="AG46" i="17"/>
  <c r="AH46" i="17"/>
  <c r="AI46" i="17"/>
  <c r="AE47" i="17"/>
  <c r="AF47" i="17"/>
  <c r="AG47" i="17"/>
  <c r="AH47" i="17"/>
  <c r="AI47" i="17"/>
  <c r="AE48" i="17"/>
  <c r="AF48" i="17"/>
  <c r="AG48" i="17"/>
  <c r="AH48" i="17"/>
  <c r="AI48" i="17"/>
  <c r="D45" i="17"/>
  <c r="E45" i="17"/>
  <c r="F45" i="17"/>
  <c r="G45" i="17"/>
  <c r="H45" i="17"/>
  <c r="I45" i="17"/>
  <c r="D46" i="17"/>
  <c r="E46" i="17"/>
  <c r="F46" i="17"/>
  <c r="G46" i="17"/>
  <c r="H46" i="17"/>
  <c r="I46" i="17"/>
  <c r="E47" i="17"/>
  <c r="F47" i="17"/>
  <c r="G47" i="17"/>
  <c r="H47" i="17"/>
  <c r="I47" i="17"/>
  <c r="D48" i="17"/>
  <c r="E48" i="17"/>
  <c r="F48" i="17"/>
  <c r="G48" i="17"/>
  <c r="H48" i="17"/>
  <c r="I48" i="17"/>
  <c r="AO49" i="17" l="1"/>
  <c r="AO36" i="17" s="1"/>
  <c r="AE36" i="17" s="1"/>
  <c r="O49" i="17"/>
  <c r="O36" i="17" s="1"/>
  <c r="E36" i="17" s="1"/>
  <c r="J70" i="17" l="1"/>
  <c r="D104" i="17" l="1"/>
  <c r="D105" i="17"/>
  <c r="D106" i="17"/>
  <c r="D107" i="17"/>
  <c r="D108" i="17"/>
  <c r="D109" i="17"/>
  <c r="D95" i="17"/>
  <c r="D86" i="17"/>
  <c r="D87" i="17"/>
  <c r="D88" i="17"/>
  <c r="D89" i="17"/>
  <c r="D90" i="17"/>
  <c r="D91" i="17"/>
  <c r="D92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4" i="17"/>
  <c r="D65" i="17"/>
  <c r="D66" i="17"/>
  <c r="D67" i="17"/>
  <c r="D68" i="17"/>
  <c r="D70" i="17"/>
  <c r="D71" i="17"/>
  <c r="D72" i="17"/>
  <c r="E24" i="17"/>
  <c r="AJ98" i="17"/>
  <c r="AJ23" i="17" s="1"/>
  <c r="AK110" i="17"/>
  <c r="AK24" i="17" s="1"/>
  <c r="AL110" i="17"/>
  <c r="AL24" i="17" s="1"/>
  <c r="AM110" i="17"/>
  <c r="AM24" i="17" s="1"/>
  <c r="AN110" i="17"/>
  <c r="AN24" i="17" s="1"/>
  <c r="AO110" i="17"/>
  <c r="AO24" i="17" s="1"/>
  <c r="AP110" i="17"/>
  <c r="AP24" i="17" s="1"/>
  <c r="AQ110" i="17"/>
  <c r="AQ24" i="17" s="1"/>
  <c r="AR110" i="17"/>
  <c r="AR24" i="17" s="1"/>
  <c r="AS110" i="17"/>
  <c r="AS24" i="17" s="1"/>
  <c r="AT110" i="17"/>
  <c r="AT24" i="17" s="1"/>
  <c r="AU110" i="17"/>
  <c r="AU24" i="17" s="1"/>
  <c r="AV110" i="17"/>
  <c r="AV24" i="17" s="1"/>
  <c r="AW110" i="17"/>
  <c r="AW24" i="17" s="1"/>
  <c r="AX110" i="17"/>
  <c r="AX24" i="17" s="1"/>
  <c r="AZ110" i="17"/>
  <c r="AZ24" i="17" s="1"/>
  <c r="BA110" i="17"/>
  <c r="BA24" i="17" s="1"/>
  <c r="BB110" i="17"/>
  <c r="BB24" i="17" s="1"/>
  <c r="BC110" i="17"/>
  <c r="BC24" i="17" s="1"/>
  <c r="AJ110" i="17"/>
  <c r="AJ24" i="17" s="1"/>
  <c r="K110" i="17"/>
  <c r="L110" i="17"/>
  <c r="M110" i="17"/>
  <c r="N110" i="17"/>
  <c r="O110" i="17"/>
  <c r="P110" i="17"/>
  <c r="Q110" i="17"/>
  <c r="R110" i="17"/>
  <c r="S110" i="17"/>
  <c r="T110" i="17"/>
  <c r="U110" i="17"/>
  <c r="V110" i="17"/>
  <c r="W110" i="17"/>
  <c r="X110" i="17"/>
  <c r="Y110" i="17"/>
  <c r="Z110" i="17"/>
  <c r="AA110" i="17"/>
  <c r="AB110" i="17"/>
  <c r="AC110" i="17"/>
  <c r="AD110" i="17"/>
  <c r="AD24" i="17" s="1"/>
  <c r="J110" i="17"/>
  <c r="J98" i="17"/>
  <c r="E99" i="17"/>
  <c r="D99" i="17" s="1"/>
  <c r="F99" i="17"/>
  <c r="G99" i="17"/>
  <c r="H99" i="17"/>
  <c r="I99" i="17"/>
  <c r="E100" i="17"/>
  <c r="D100" i="17" s="1"/>
  <c r="F100" i="17"/>
  <c r="G100" i="17"/>
  <c r="H100" i="17"/>
  <c r="I100" i="17"/>
  <c r="E104" i="17"/>
  <c r="F104" i="17"/>
  <c r="G104" i="17"/>
  <c r="H104" i="17"/>
  <c r="I104" i="17"/>
  <c r="E105" i="17"/>
  <c r="F105" i="17"/>
  <c r="G105" i="17"/>
  <c r="H105" i="17"/>
  <c r="I105" i="17"/>
  <c r="E106" i="17"/>
  <c r="F106" i="17"/>
  <c r="G106" i="17"/>
  <c r="H106" i="17"/>
  <c r="I106" i="17"/>
  <c r="E107" i="17"/>
  <c r="F107" i="17"/>
  <c r="G107" i="17"/>
  <c r="H107" i="17"/>
  <c r="I107" i="17"/>
  <c r="E108" i="17"/>
  <c r="F108" i="17"/>
  <c r="G108" i="17"/>
  <c r="H108" i="17"/>
  <c r="I108" i="17"/>
  <c r="E109" i="17"/>
  <c r="F109" i="17"/>
  <c r="G109" i="17"/>
  <c r="H109" i="17"/>
  <c r="I109" i="17"/>
  <c r="E111" i="17"/>
  <c r="F111" i="17"/>
  <c r="G111" i="17"/>
  <c r="H111" i="17"/>
  <c r="I111" i="17"/>
  <c r="E112" i="17"/>
  <c r="F112" i="17"/>
  <c r="G112" i="17"/>
  <c r="H112" i="17"/>
  <c r="I112" i="17"/>
  <c r="E113" i="17"/>
  <c r="F113" i="17"/>
  <c r="G113" i="17"/>
  <c r="H113" i="17"/>
  <c r="I113" i="17"/>
  <c r="E114" i="17"/>
  <c r="F114" i="17"/>
  <c r="G114" i="17"/>
  <c r="H114" i="17"/>
  <c r="I114" i="17"/>
  <c r="AE99" i="17"/>
  <c r="AF99" i="17"/>
  <c r="AG99" i="17"/>
  <c r="AH99" i="17"/>
  <c r="AI99" i="17"/>
  <c r="AE100" i="17"/>
  <c r="AF100" i="17"/>
  <c r="AG100" i="17"/>
  <c r="AH100" i="17"/>
  <c r="AI100" i="17"/>
  <c r="AE104" i="17"/>
  <c r="AF104" i="17"/>
  <c r="AG104" i="17"/>
  <c r="AH104" i="17"/>
  <c r="AI104" i="17"/>
  <c r="AE105" i="17"/>
  <c r="AF105" i="17"/>
  <c r="AG105" i="17"/>
  <c r="AH105" i="17"/>
  <c r="AI105" i="17"/>
  <c r="AE106" i="17"/>
  <c r="AF106" i="17"/>
  <c r="AG106" i="17"/>
  <c r="AH106" i="17"/>
  <c r="AI106" i="17"/>
  <c r="AF107" i="17"/>
  <c r="AG107" i="17"/>
  <c r="AH107" i="17"/>
  <c r="AI107" i="17"/>
  <c r="AE108" i="17"/>
  <c r="AF108" i="17"/>
  <c r="AG108" i="17"/>
  <c r="AH108" i="17"/>
  <c r="AI108" i="17"/>
  <c r="AE109" i="17"/>
  <c r="AF109" i="17"/>
  <c r="AG109" i="17"/>
  <c r="AH109" i="17"/>
  <c r="AI109" i="17"/>
  <c r="AE111" i="17"/>
  <c r="AF111" i="17"/>
  <c r="AG111" i="17"/>
  <c r="AH111" i="17"/>
  <c r="AI111" i="17"/>
  <c r="AE112" i="17"/>
  <c r="AF112" i="17"/>
  <c r="AG112" i="17"/>
  <c r="AH112" i="17"/>
  <c r="AI112" i="17"/>
  <c r="AE113" i="17"/>
  <c r="AF113" i="17"/>
  <c r="AG113" i="17"/>
  <c r="AH113" i="17"/>
  <c r="AI113" i="17"/>
  <c r="AE114" i="17"/>
  <c r="AF114" i="17"/>
  <c r="AG114" i="17"/>
  <c r="AH114" i="17"/>
  <c r="AI114" i="17"/>
  <c r="AK98" i="17"/>
  <c r="AK23" i="17" s="1"/>
  <c r="AL98" i="17"/>
  <c r="AL23" i="17" s="1"/>
  <c r="AM98" i="17"/>
  <c r="AM23" i="17" s="1"/>
  <c r="AN98" i="17"/>
  <c r="AN23" i="17" s="1"/>
  <c r="AO98" i="17"/>
  <c r="AO23" i="17" s="1"/>
  <c r="AP98" i="17"/>
  <c r="AP23" i="17" s="1"/>
  <c r="AQ98" i="17"/>
  <c r="AQ23" i="17" s="1"/>
  <c r="AR98" i="17"/>
  <c r="AR23" i="17" s="1"/>
  <c r="AS98" i="17"/>
  <c r="AS23" i="17" s="1"/>
  <c r="AT98" i="17"/>
  <c r="AT23" i="17" s="1"/>
  <c r="AU98" i="17"/>
  <c r="AU23" i="17" s="1"/>
  <c r="AV98" i="17"/>
  <c r="AV23" i="17" s="1"/>
  <c r="AW98" i="17"/>
  <c r="AW23" i="17" s="1"/>
  <c r="AX98" i="17"/>
  <c r="AX23" i="17" s="1"/>
  <c r="AY23" i="17"/>
  <c r="AZ98" i="17"/>
  <c r="AZ23" i="17" s="1"/>
  <c r="BA23" i="17"/>
  <c r="BB98" i="17"/>
  <c r="BB23" i="17" s="1"/>
  <c r="BC98" i="17"/>
  <c r="BC23" i="17" s="1"/>
  <c r="K98" i="17"/>
  <c r="L98" i="17"/>
  <c r="M98" i="17"/>
  <c r="N98" i="17"/>
  <c r="O98" i="17"/>
  <c r="P98" i="17"/>
  <c r="Q98" i="17"/>
  <c r="R98" i="17"/>
  <c r="S98" i="17"/>
  <c r="T98" i="17"/>
  <c r="U98" i="17"/>
  <c r="V98" i="17"/>
  <c r="W98" i="17"/>
  <c r="X98" i="17"/>
  <c r="Y98" i="17"/>
  <c r="Z98" i="17"/>
  <c r="AA98" i="17"/>
  <c r="AB98" i="17"/>
  <c r="AC98" i="17"/>
  <c r="AD23" i="17"/>
  <c r="AJ73" i="17"/>
  <c r="AJ72" i="17" s="1"/>
  <c r="AF85" i="17"/>
  <c r="AG85" i="17"/>
  <c r="AH85" i="17"/>
  <c r="AI85" i="17"/>
  <c r="AE86" i="17"/>
  <c r="AF86" i="17"/>
  <c r="AG86" i="17"/>
  <c r="AH86" i="17"/>
  <c r="AI86" i="17"/>
  <c r="AE87" i="17"/>
  <c r="AF87" i="17"/>
  <c r="AG87" i="17"/>
  <c r="AH87" i="17"/>
  <c r="AI87" i="17"/>
  <c r="AE88" i="17"/>
  <c r="AF88" i="17"/>
  <c r="AG88" i="17"/>
  <c r="AH88" i="17"/>
  <c r="AI88" i="17"/>
  <c r="AE89" i="17"/>
  <c r="AF89" i="17"/>
  <c r="AG89" i="17"/>
  <c r="AH89" i="17"/>
  <c r="AI89" i="17"/>
  <c r="AF90" i="17"/>
  <c r="AH90" i="17"/>
  <c r="AE92" i="17"/>
  <c r="AF92" i="17"/>
  <c r="AG92" i="17"/>
  <c r="AH92" i="17"/>
  <c r="AI92" i="17"/>
  <c r="E86" i="17"/>
  <c r="F86" i="17"/>
  <c r="G86" i="17"/>
  <c r="H86" i="17"/>
  <c r="I86" i="17"/>
  <c r="E87" i="17"/>
  <c r="F87" i="17"/>
  <c r="G87" i="17"/>
  <c r="H87" i="17"/>
  <c r="I87" i="17"/>
  <c r="E88" i="17"/>
  <c r="F88" i="17"/>
  <c r="G88" i="17"/>
  <c r="H88" i="17"/>
  <c r="I88" i="17"/>
  <c r="E89" i="17"/>
  <c r="F89" i="17"/>
  <c r="G89" i="17"/>
  <c r="H89" i="17"/>
  <c r="I89" i="17"/>
  <c r="E90" i="17"/>
  <c r="F90" i="17"/>
  <c r="G90" i="17"/>
  <c r="H90" i="17"/>
  <c r="I90" i="17"/>
  <c r="E91" i="17"/>
  <c r="F91" i="17"/>
  <c r="G91" i="17"/>
  <c r="H91" i="17"/>
  <c r="I91" i="17"/>
  <c r="E92" i="17"/>
  <c r="F92" i="17"/>
  <c r="G92" i="17"/>
  <c r="H92" i="17"/>
  <c r="I92" i="17"/>
  <c r="K72" i="17"/>
  <c r="L72" i="17"/>
  <c r="M72" i="17"/>
  <c r="N72" i="17"/>
  <c r="O72" i="17"/>
  <c r="P72" i="17"/>
  <c r="Q72" i="17"/>
  <c r="R72" i="17"/>
  <c r="S72" i="17"/>
  <c r="T72" i="17"/>
  <c r="U72" i="17"/>
  <c r="V72" i="17"/>
  <c r="W72" i="17"/>
  <c r="X72" i="17"/>
  <c r="Y72" i="17"/>
  <c r="Z72" i="17"/>
  <c r="AA72" i="17"/>
  <c r="AB72" i="17"/>
  <c r="AC72" i="17"/>
  <c r="J72" i="17"/>
  <c r="AJ70" i="17"/>
  <c r="AK70" i="17"/>
  <c r="AL70" i="17"/>
  <c r="AM70" i="17"/>
  <c r="AN70" i="17"/>
  <c r="AO70" i="17"/>
  <c r="AP70" i="17"/>
  <c r="AQ70" i="17"/>
  <c r="AR70" i="17"/>
  <c r="AS70" i="17"/>
  <c r="AT70" i="17"/>
  <c r="AU70" i="17"/>
  <c r="AV70" i="17"/>
  <c r="AW70" i="17"/>
  <c r="AX70" i="17"/>
  <c r="AY70" i="17"/>
  <c r="AZ70" i="17"/>
  <c r="BA70" i="17"/>
  <c r="BB70" i="17"/>
  <c r="BC70" i="17"/>
  <c r="K70" i="17"/>
  <c r="L70" i="17"/>
  <c r="M70" i="17"/>
  <c r="N70" i="17"/>
  <c r="O70" i="17"/>
  <c r="P70" i="17"/>
  <c r="Q70" i="17"/>
  <c r="R70" i="17"/>
  <c r="S70" i="17"/>
  <c r="T70" i="17"/>
  <c r="U70" i="17"/>
  <c r="V70" i="17"/>
  <c r="W70" i="17"/>
  <c r="X70" i="17"/>
  <c r="Y70" i="17"/>
  <c r="Z70" i="17"/>
  <c r="AA70" i="17"/>
  <c r="AB70" i="17"/>
  <c r="AC70" i="17"/>
  <c r="E71" i="17"/>
  <c r="F71" i="17"/>
  <c r="G71" i="17"/>
  <c r="H71" i="17"/>
  <c r="I71" i="17"/>
  <c r="D94" i="17" l="1"/>
  <c r="D93" i="17" s="1"/>
  <c r="AE23" i="17"/>
  <c r="D36" i="17"/>
  <c r="AE98" i="17"/>
  <c r="D110" i="17"/>
  <c r="D24" i="17" s="1"/>
  <c r="F110" i="17"/>
  <c r="AE110" i="17"/>
  <c r="AG98" i="17"/>
  <c r="H98" i="17"/>
  <c r="AF98" i="17"/>
  <c r="AH98" i="17"/>
  <c r="AI98" i="17"/>
  <c r="E98" i="17"/>
  <c r="AG110" i="17"/>
  <c r="E110" i="17"/>
  <c r="G110" i="17"/>
  <c r="H110" i="17"/>
  <c r="I110" i="17"/>
  <c r="AF110" i="17"/>
  <c r="AH110" i="17"/>
  <c r="AI110" i="17"/>
  <c r="D98" i="17"/>
  <c r="D23" i="17" s="1"/>
  <c r="F98" i="17"/>
  <c r="G98" i="17"/>
  <c r="I98" i="17"/>
  <c r="G70" i="17"/>
  <c r="I70" i="17"/>
  <c r="F70" i="17"/>
  <c r="E70" i="17"/>
  <c r="H70" i="17"/>
  <c r="AI70" i="17"/>
  <c r="AE70" i="17"/>
  <c r="AH70" i="17"/>
  <c r="AG70" i="17"/>
  <c r="AF70" i="17"/>
  <c r="I68" i="17" l="1"/>
  <c r="H68" i="17"/>
  <c r="G68" i="17"/>
  <c r="F68" i="17"/>
  <c r="E68" i="17"/>
  <c r="I67" i="17"/>
  <c r="H67" i="17"/>
  <c r="G67" i="17"/>
  <c r="F67" i="17"/>
  <c r="E67" i="17"/>
  <c r="AI68" i="17"/>
  <c r="AH68" i="17"/>
  <c r="AG68" i="17"/>
  <c r="AF68" i="17"/>
  <c r="AE68" i="17"/>
  <c r="AI67" i="17"/>
  <c r="AH67" i="17"/>
  <c r="AG67" i="17"/>
  <c r="AF67" i="17"/>
  <c r="AE67" i="17"/>
  <c r="AI64" i="17"/>
  <c r="AH64" i="17"/>
  <c r="AG64" i="17"/>
  <c r="AF64" i="17"/>
  <c r="AE64" i="17"/>
  <c r="AI63" i="17"/>
  <c r="AH63" i="17"/>
  <c r="AG63" i="17"/>
  <c r="AF63" i="17"/>
  <c r="AE63" i="17"/>
  <c r="AI62" i="17"/>
  <c r="AH62" i="17"/>
  <c r="AG62" i="17"/>
  <c r="AF62" i="17"/>
  <c r="AE62" i="17"/>
  <c r="AI61" i="17"/>
  <c r="AH61" i="17"/>
  <c r="AG61" i="17"/>
  <c r="AF61" i="17"/>
  <c r="AE61" i="17"/>
  <c r="AI60" i="17"/>
  <c r="AH60" i="17"/>
  <c r="AG60" i="17"/>
  <c r="AF60" i="17"/>
  <c r="AE60" i="17"/>
  <c r="AI59" i="17"/>
  <c r="AH59" i="17"/>
  <c r="AG59" i="17"/>
  <c r="AF59" i="17"/>
  <c r="AE59" i="17"/>
  <c r="AI58" i="17"/>
  <c r="AH58" i="17"/>
  <c r="AG58" i="17"/>
  <c r="AF58" i="17"/>
  <c r="AE58" i="17"/>
  <c r="AI57" i="17"/>
  <c r="AH57" i="17"/>
  <c r="AG57" i="17"/>
  <c r="AF57" i="17"/>
  <c r="AE57" i="17"/>
  <c r="AI56" i="17"/>
  <c r="AH56" i="17"/>
  <c r="AG56" i="17"/>
  <c r="AF56" i="17"/>
  <c r="AE56" i="17"/>
  <c r="AI55" i="17"/>
  <c r="AH55" i="17"/>
  <c r="AG55" i="17"/>
  <c r="AF55" i="17"/>
  <c r="AE55" i="17"/>
  <c r="AI54" i="17"/>
  <c r="AH54" i="17"/>
  <c r="AG54" i="17"/>
  <c r="AF54" i="17"/>
  <c r="AE54" i="17"/>
  <c r="AI53" i="17"/>
  <c r="AH53" i="17"/>
  <c r="AG53" i="17"/>
  <c r="AF53" i="17"/>
  <c r="AE53" i="17"/>
  <c r="AI52" i="17"/>
  <c r="AH52" i="17"/>
  <c r="AG52" i="17"/>
  <c r="AF52" i="17"/>
  <c r="AE52" i="17"/>
  <c r="AI51" i="17"/>
  <c r="AH51" i="17"/>
  <c r="AG51" i="17"/>
  <c r="AF51" i="17"/>
  <c r="AE51" i="17"/>
  <c r="I64" i="17"/>
  <c r="H64" i="17"/>
  <c r="G64" i="17"/>
  <c r="F64" i="17"/>
  <c r="E64" i="17"/>
  <c r="I63" i="17"/>
  <c r="H63" i="17"/>
  <c r="G63" i="17"/>
  <c r="F63" i="17"/>
  <c r="E63" i="17"/>
  <c r="I62" i="17"/>
  <c r="H62" i="17"/>
  <c r="G62" i="17"/>
  <c r="F62" i="17"/>
  <c r="E62" i="17"/>
  <c r="I61" i="17"/>
  <c r="H61" i="17"/>
  <c r="G61" i="17"/>
  <c r="F61" i="17"/>
  <c r="E61" i="17"/>
  <c r="I60" i="17"/>
  <c r="H60" i="17"/>
  <c r="G60" i="17"/>
  <c r="F60" i="17"/>
  <c r="E60" i="17"/>
  <c r="I59" i="17"/>
  <c r="H59" i="17"/>
  <c r="G59" i="17"/>
  <c r="F59" i="17"/>
  <c r="E59" i="17"/>
  <c r="I58" i="17"/>
  <c r="H58" i="17"/>
  <c r="G58" i="17"/>
  <c r="F58" i="17"/>
  <c r="E58" i="17"/>
  <c r="I57" i="17"/>
  <c r="H57" i="17"/>
  <c r="G57" i="17"/>
  <c r="F57" i="17"/>
  <c r="E57" i="17"/>
  <c r="I56" i="17"/>
  <c r="H56" i="17"/>
  <c r="G56" i="17"/>
  <c r="F56" i="17"/>
  <c r="E56" i="17"/>
  <c r="I55" i="17"/>
  <c r="H55" i="17"/>
  <c r="G55" i="17"/>
  <c r="F55" i="17"/>
  <c r="E55" i="17"/>
  <c r="I54" i="17"/>
  <c r="H54" i="17"/>
  <c r="G54" i="17"/>
  <c r="F54" i="17"/>
  <c r="E54" i="17"/>
  <c r="I53" i="17"/>
  <c r="H53" i="17"/>
  <c r="G53" i="17"/>
  <c r="F53" i="17"/>
  <c r="E53" i="17"/>
  <c r="I52" i="17"/>
  <c r="H52" i="17"/>
  <c r="G52" i="17"/>
  <c r="F52" i="17"/>
  <c r="E52" i="17"/>
  <c r="I51" i="17"/>
  <c r="H51" i="17"/>
  <c r="G51" i="17"/>
  <c r="F51" i="17"/>
  <c r="E51" i="17"/>
  <c r="AS73" i="17"/>
  <c r="AR73" i="17"/>
  <c r="AQ73" i="17"/>
  <c r="AP73" i="17"/>
  <c r="AO73" i="17"/>
  <c r="AN73" i="17"/>
  <c r="AM73" i="17"/>
  <c r="AL73" i="17"/>
  <c r="AK73" i="17"/>
  <c r="D35" i="17" l="1"/>
  <c r="AE85" i="17" l="1"/>
  <c r="AD85" i="17" s="1"/>
  <c r="D34" i="17"/>
  <c r="A10" i="17"/>
  <c r="A7" i="17"/>
  <c r="AI95" i="17"/>
  <c r="AH95" i="17"/>
  <c r="AG95" i="17"/>
  <c r="AF95" i="17"/>
  <c r="AI66" i="17"/>
  <c r="AH66" i="17"/>
  <c r="AG66" i="17"/>
  <c r="AF66" i="17"/>
  <c r="AE66" i="17"/>
  <c r="AI50" i="17"/>
  <c r="AH50" i="17"/>
  <c r="AG50" i="17"/>
  <c r="AF50" i="17"/>
  <c r="AE50" i="17"/>
  <c r="AI44" i="17"/>
  <c r="AH44" i="17"/>
  <c r="AG44" i="17"/>
  <c r="AF44" i="17"/>
  <c r="AE44" i="17"/>
  <c r="AI32" i="17"/>
  <c r="AH32" i="17"/>
  <c r="AG32" i="17"/>
  <c r="AF32" i="17"/>
  <c r="AE32" i="17"/>
  <c r="AI31" i="17"/>
  <c r="AH31" i="17"/>
  <c r="AG31" i="17"/>
  <c r="AF31" i="17"/>
  <c r="AE31" i="17"/>
  <c r="AI30" i="17"/>
  <c r="AH30" i="17"/>
  <c r="AG30" i="17"/>
  <c r="AF30" i="17"/>
  <c r="AE30" i="17"/>
  <c r="AI29" i="17"/>
  <c r="AH29" i="17"/>
  <c r="AG29" i="17"/>
  <c r="AF29" i="17"/>
  <c r="AE29" i="17"/>
  <c r="AI28" i="17"/>
  <c r="AH28" i="17"/>
  <c r="AG28" i="17"/>
  <c r="AF28" i="17"/>
  <c r="AE28" i="17"/>
  <c r="AI27" i="17"/>
  <c r="AH27" i="17"/>
  <c r="AG27" i="17"/>
  <c r="AF27" i="17"/>
  <c r="AE27" i="17"/>
  <c r="AI25" i="17"/>
  <c r="AH25" i="17"/>
  <c r="AG25" i="17"/>
  <c r="AF25" i="17"/>
  <c r="AE25" i="17"/>
  <c r="AI24" i="17"/>
  <c r="AH24" i="17"/>
  <c r="AG24" i="17"/>
  <c r="AF24" i="17"/>
  <c r="AE24" i="17"/>
  <c r="AI23" i="17"/>
  <c r="AH23" i="17"/>
  <c r="AG23" i="17"/>
  <c r="AF23" i="17"/>
  <c r="BC93" i="17"/>
  <c r="BB93" i="17"/>
  <c r="BA93" i="17"/>
  <c r="AZ93" i="17"/>
  <c r="AY93" i="17"/>
  <c r="AX93" i="17"/>
  <c r="AW93" i="17"/>
  <c r="AV93" i="17"/>
  <c r="AU93" i="17"/>
  <c r="AT93" i="17"/>
  <c r="AS93" i="17"/>
  <c r="AR93" i="17"/>
  <c r="AQ93" i="17"/>
  <c r="AP93" i="17"/>
  <c r="AO93" i="17"/>
  <c r="AN93" i="17"/>
  <c r="AM93" i="17"/>
  <c r="AK93" i="17"/>
  <c r="AJ93" i="17"/>
  <c r="AH91" i="17"/>
  <c r="BC72" i="17"/>
  <c r="BB72" i="17"/>
  <c r="BA72" i="17"/>
  <c r="AZ72" i="17"/>
  <c r="AY72" i="17"/>
  <c r="AX72" i="17"/>
  <c r="AW72" i="17"/>
  <c r="AV72" i="17"/>
  <c r="AU72" i="17"/>
  <c r="AS72" i="17"/>
  <c r="AR72" i="17"/>
  <c r="AQ72" i="17"/>
  <c r="AP72" i="17"/>
  <c r="AO72" i="17"/>
  <c r="AN72" i="17"/>
  <c r="AM72" i="17"/>
  <c r="AL72" i="17"/>
  <c r="AK72" i="17"/>
  <c r="BC26" i="17"/>
  <c r="BC21" i="17" s="1"/>
  <c r="BB26" i="17"/>
  <c r="BB21" i="17" s="1"/>
  <c r="BA26" i="17"/>
  <c r="BA21" i="17" s="1"/>
  <c r="AZ26" i="17"/>
  <c r="AZ21" i="17" s="1"/>
  <c r="AY26" i="17"/>
  <c r="AY21" i="17" s="1"/>
  <c r="AX26" i="17"/>
  <c r="AX21" i="17" s="1"/>
  <c r="AW26" i="17"/>
  <c r="AW21" i="17" s="1"/>
  <c r="AV26" i="17"/>
  <c r="AV21" i="17" s="1"/>
  <c r="AU26" i="17"/>
  <c r="AU21" i="17" s="1"/>
  <c r="AT26" i="17"/>
  <c r="AT21" i="17" s="1"/>
  <c r="AS26" i="17"/>
  <c r="AS21" i="17" s="1"/>
  <c r="AR26" i="17"/>
  <c r="AR21" i="17" s="1"/>
  <c r="AQ26" i="17"/>
  <c r="AQ21" i="17" s="1"/>
  <c r="AP26" i="17"/>
  <c r="AP21" i="17" s="1"/>
  <c r="AO26" i="17"/>
  <c r="AO21" i="17" s="1"/>
  <c r="AN26" i="17"/>
  <c r="AN21" i="17" s="1"/>
  <c r="AM26" i="17"/>
  <c r="AL26" i="17"/>
  <c r="AK26" i="17"/>
  <c r="AK21" i="17" s="1"/>
  <c r="AJ26" i="17"/>
  <c r="AJ21" i="17" s="1"/>
  <c r="AC93" i="17"/>
  <c r="AB93" i="17"/>
  <c r="AA93" i="17"/>
  <c r="X93" i="17"/>
  <c r="W93" i="17"/>
  <c r="V93" i="17"/>
  <c r="U93" i="17"/>
  <c r="T93" i="17"/>
  <c r="S93" i="17"/>
  <c r="R93" i="17"/>
  <c r="Q93" i="17"/>
  <c r="O93" i="17"/>
  <c r="N93" i="17"/>
  <c r="M93" i="17"/>
  <c r="K93" i="17"/>
  <c r="Z93" i="17"/>
  <c r="AC26" i="17"/>
  <c r="AC21" i="17" s="1"/>
  <c r="AB26" i="17"/>
  <c r="AB21" i="17" s="1"/>
  <c r="AA26" i="17"/>
  <c r="AA21" i="17" s="1"/>
  <c r="Z26" i="17"/>
  <c r="Z21" i="17" s="1"/>
  <c r="Y26" i="17"/>
  <c r="Y21" i="17" s="1"/>
  <c r="X26" i="17"/>
  <c r="X21" i="17" s="1"/>
  <c r="W26" i="17"/>
  <c r="W21" i="17" s="1"/>
  <c r="V26" i="17"/>
  <c r="V21" i="17" s="1"/>
  <c r="U26" i="17"/>
  <c r="U21" i="17" s="1"/>
  <c r="T26" i="17"/>
  <c r="T21" i="17" s="1"/>
  <c r="S26" i="17"/>
  <c r="S21" i="17" s="1"/>
  <c r="R26" i="17"/>
  <c r="Q26" i="17"/>
  <c r="Q21" i="17" s="1"/>
  <c r="P26" i="17"/>
  <c r="P21" i="17" s="1"/>
  <c r="O26" i="17"/>
  <c r="O21" i="17" s="1"/>
  <c r="N26" i="17"/>
  <c r="M26" i="17"/>
  <c r="M21" i="17" s="1"/>
  <c r="L26" i="17"/>
  <c r="L21" i="17" s="1"/>
  <c r="K26" i="17"/>
  <c r="K21" i="17" s="1"/>
  <c r="AD93" i="17"/>
  <c r="AD27" i="17"/>
  <c r="AD26" i="17" s="1"/>
  <c r="AD21" i="17" s="1"/>
  <c r="J93" i="17"/>
  <c r="J26" i="17"/>
  <c r="I95" i="17"/>
  <c r="H95" i="17"/>
  <c r="G95" i="17"/>
  <c r="F95" i="17"/>
  <c r="E95" i="17"/>
  <c r="I85" i="17"/>
  <c r="H85" i="17"/>
  <c r="G85" i="17"/>
  <c r="F85" i="17"/>
  <c r="D85" i="17"/>
  <c r="I66" i="17"/>
  <c r="H66" i="17"/>
  <c r="G66" i="17"/>
  <c r="F66" i="17"/>
  <c r="E66" i="17"/>
  <c r="I50" i="17"/>
  <c r="H50" i="17"/>
  <c r="G50" i="17"/>
  <c r="F50" i="17"/>
  <c r="E50" i="17"/>
  <c r="I44" i="17"/>
  <c r="H44" i="17"/>
  <c r="G44" i="17"/>
  <c r="F44" i="17"/>
  <c r="I32" i="17"/>
  <c r="H32" i="17"/>
  <c r="G32" i="17"/>
  <c r="F32" i="17"/>
  <c r="E32" i="17"/>
  <c r="I31" i="17"/>
  <c r="H31" i="17"/>
  <c r="G31" i="17"/>
  <c r="F31" i="17"/>
  <c r="E31" i="17"/>
  <c r="I30" i="17"/>
  <c r="H30" i="17"/>
  <c r="G30" i="17"/>
  <c r="F30" i="17"/>
  <c r="E30" i="17"/>
  <c r="I29" i="17"/>
  <c r="H29" i="17"/>
  <c r="G29" i="17"/>
  <c r="F29" i="17"/>
  <c r="E29" i="17"/>
  <c r="I28" i="17"/>
  <c r="H28" i="17"/>
  <c r="G28" i="17"/>
  <c r="F28" i="17"/>
  <c r="E28" i="17"/>
  <c r="I27" i="17"/>
  <c r="H27" i="17"/>
  <c r="G27" i="17"/>
  <c r="F27" i="17"/>
  <c r="E27" i="17"/>
  <c r="I25" i="17"/>
  <c r="H25" i="17"/>
  <c r="G25" i="17"/>
  <c r="F25" i="17"/>
  <c r="E25" i="17"/>
  <c r="I24" i="17"/>
  <c r="H24" i="17"/>
  <c r="G24" i="17"/>
  <c r="F24" i="17"/>
  <c r="I23" i="17"/>
  <c r="H23" i="17"/>
  <c r="G23" i="17"/>
  <c r="F23" i="17"/>
  <c r="E23" i="17"/>
  <c r="D27" i="17"/>
  <c r="D26" i="17" s="1"/>
  <c r="D21" i="17" s="1"/>
  <c r="AE91" i="17" l="1"/>
  <c r="AI91" i="17"/>
  <c r="AF91" i="17"/>
  <c r="AG91" i="17"/>
  <c r="AQ35" i="17"/>
  <c r="AQ34" i="17" s="1"/>
  <c r="AQ22" i="17" s="1"/>
  <c r="AQ20" i="17" s="1"/>
  <c r="AR35" i="17"/>
  <c r="AR34" i="17" s="1"/>
  <c r="AR22" i="17" s="1"/>
  <c r="AR20" i="17" s="1"/>
  <c r="AZ35" i="17"/>
  <c r="AZ34" i="17" s="1"/>
  <c r="AZ22" i="17" s="1"/>
  <c r="AZ20" i="17" s="1"/>
  <c r="AJ35" i="17"/>
  <c r="AX35" i="17"/>
  <c r="AX34" i="17" s="1"/>
  <c r="AX22" i="17" s="1"/>
  <c r="AX20" i="17" s="1"/>
  <c r="BB35" i="17"/>
  <c r="BB34" i="17" s="1"/>
  <c r="BB22" i="17" s="1"/>
  <c r="BB20" i="17" s="1"/>
  <c r="BC35" i="17"/>
  <c r="BC34" i="17" s="1"/>
  <c r="BC22" i="17" s="1"/>
  <c r="BC20" i="17" s="1"/>
  <c r="AV35" i="17"/>
  <c r="AV34" i="17" s="1"/>
  <c r="AV22" i="17" s="1"/>
  <c r="AV20" i="17" s="1"/>
  <c r="AW35" i="17"/>
  <c r="AW34" i="17" s="1"/>
  <c r="AW22" i="17" s="1"/>
  <c r="AW20" i="17" s="1"/>
  <c r="BA35" i="17"/>
  <c r="BA34" i="17" s="1"/>
  <c r="BA22" i="17" s="1"/>
  <c r="BA20" i="17" s="1"/>
  <c r="AO35" i="17"/>
  <c r="AO34" i="17" s="1"/>
  <c r="AO22" i="17" s="1"/>
  <c r="AO20" i="17" s="1"/>
  <c r="AS35" i="17"/>
  <c r="AS34" i="17" s="1"/>
  <c r="AS22" i="17" s="1"/>
  <c r="AS20" i="17" s="1"/>
  <c r="AU35" i="17"/>
  <c r="AU34" i="17" s="1"/>
  <c r="AU22" i="17" s="1"/>
  <c r="AU20" i="17" s="1"/>
  <c r="AY35" i="17"/>
  <c r="AN35" i="17"/>
  <c r="AP35" i="17"/>
  <c r="AP34" i="17" s="1"/>
  <c r="AP22" i="17" s="1"/>
  <c r="AP20" i="17" s="1"/>
  <c r="AK35" i="17"/>
  <c r="AK34" i="17" s="1"/>
  <c r="AT35" i="17"/>
  <c r="AT34" i="17" s="1"/>
  <c r="AT22" i="17" s="1"/>
  <c r="AT20" i="17" s="1"/>
  <c r="AL35" i="17"/>
  <c r="F21" i="17"/>
  <c r="G73" i="17"/>
  <c r="AH49" i="17"/>
  <c r="AM35" i="17"/>
  <c r="AH65" i="17"/>
  <c r="AH71" i="17"/>
  <c r="AH72" i="17"/>
  <c r="AH73" i="17"/>
  <c r="AE49" i="17"/>
  <c r="AI49" i="17"/>
  <c r="AE65" i="17"/>
  <c r="AI65" i="17"/>
  <c r="AG65" i="17"/>
  <c r="AE71" i="17"/>
  <c r="AI71" i="17"/>
  <c r="AF93" i="17"/>
  <c r="G26" i="17"/>
  <c r="I65" i="17"/>
  <c r="AF21" i="17"/>
  <c r="AF65" i="17"/>
  <c r="AF71" i="17"/>
  <c r="AF72" i="17"/>
  <c r="AF73" i="17"/>
  <c r="AG71" i="17"/>
  <c r="AG72" i="17"/>
  <c r="AG73" i="17"/>
  <c r="AI93" i="17"/>
  <c r="AI36" i="17"/>
  <c r="AH26" i="17"/>
  <c r="AM21" i="17"/>
  <c r="AH21" i="17" s="1"/>
  <c r="AG94" i="17"/>
  <c r="AL93" i="17"/>
  <c r="AI26" i="17"/>
  <c r="I94" i="17"/>
  <c r="AE21" i="17"/>
  <c r="AI72" i="17"/>
  <c r="AI73" i="17"/>
  <c r="AE93" i="17"/>
  <c r="AH94" i="17"/>
  <c r="Y93" i="17"/>
  <c r="E93" i="17" s="1"/>
  <c r="I93" i="17"/>
  <c r="AF36" i="17"/>
  <c r="AF49" i="17"/>
  <c r="AI94" i="17"/>
  <c r="AE26" i="17"/>
  <c r="F49" i="17"/>
  <c r="AI21" i="17"/>
  <c r="AG26" i="17"/>
  <c r="AL21" i="17"/>
  <c r="AG21" i="17" s="1"/>
  <c r="AG36" i="17"/>
  <c r="AG49" i="17"/>
  <c r="AH93" i="17"/>
  <c r="AF94" i="17"/>
  <c r="AF26" i="17"/>
  <c r="E49" i="17"/>
  <c r="G65" i="17"/>
  <c r="H73" i="17"/>
  <c r="I49" i="17"/>
  <c r="G21" i="17"/>
  <c r="I73" i="17"/>
  <c r="G94" i="17"/>
  <c r="L93" i="17"/>
  <c r="G93" i="17" s="1"/>
  <c r="F94" i="17"/>
  <c r="P93" i="17"/>
  <c r="F93" i="17" s="1"/>
  <c r="F26" i="17"/>
  <c r="H65" i="17"/>
  <c r="F73" i="17"/>
  <c r="H94" i="17"/>
  <c r="I26" i="17"/>
  <c r="N21" i="17"/>
  <c r="I21" i="17" s="1"/>
  <c r="R21" i="17"/>
  <c r="H21" i="17" s="1"/>
  <c r="H26" i="17"/>
  <c r="H49" i="17"/>
  <c r="G49" i="17"/>
  <c r="F65" i="17"/>
  <c r="H93" i="17"/>
  <c r="E65" i="17"/>
  <c r="E72" i="17"/>
  <c r="J21" i="17"/>
  <c r="E21" i="17" s="1"/>
  <c r="E26" i="17"/>
  <c r="AY34" i="17" l="1"/>
  <c r="AY22" i="17" s="1"/>
  <c r="AY20" i="17" s="1"/>
  <c r="AE72" i="17"/>
  <c r="AE73" i="17"/>
  <c r="T35" i="17"/>
  <c r="T34" i="17" s="1"/>
  <c r="T22" i="17" s="1"/>
  <c r="T20" i="17" s="1"/>
  <c r="T115" i="17" s="1"/>
  <c r="U35" i="17"/>
  <c r="U34" i="17" s="1"/>
  <c r="U22" i="17" s="1"/>
  <c r="U20" i="17" s="1"/>
  <c r="U115" i="17" s="1"/>
  <c r="S35" i="17"/>
  <c r="S34" i="17" s="1"/>
  <c r="S22" i="17" s="1"/>
  <c r="S20" i="17" s="1"/>
  <c r="S115" i="17" s="1"/>
  <c r="AH36" i="17"/>
  <c r="AN34" i="17"/>
  <c r="AN22" i="17" s="1"/>
  <c r="AN20" i="17" s="1"/>
  <c r="AA35" i="17"/>
  <c r="AA34" i="17" s="1"/>
  <c r="AA22" i="17" s="1"/>
  <c r="AA20" i="17" s="1"/>
  <c r="AA115" i="17" s="1"/>
  <c r="AH35" i="17"/>
  <c r="AI35" i="17"/>
  <c r="X35" i="17"/>
  <c r="X34" i="17" s="1"/>
  <c r="X22" i="17" s="1"/>
  <c r="X20" i="17" s="1"/>
  <c r="X115" i="17" s="1"/>
  <c r="AF35" i="17"/>
  <c r="R35" i="17"/>
  <c r="R34" i="17" s="1"/>
  <c r="R22" i="17" s="1"/>
  <c r="R20" i="17" s="1"/>
  <c r="R115" i="17" s="1"/>
  <c r="AG35" i="17"/>
  <c r="AC35" i="17"/>
  <c r="AC34" i="17" s="1"/>
  <c r="AC22" i="17" s="1"/>
  <c r="AC20" i="17" s="1"/>
  <c r="AB35" i="17"/>
  <c r="AB34" i="17" s="1"/>
  <c r="AB22" i="17" s="1"/>
  <c r="AB20" i="17" s="1"/>
  <c r="AB115" i="17" s="1"/>
  <c r="V35" i="17"/>
  <c r="V34" i="17" s="1"/>
  <c r="V22" i="17" s="1"/>
  <c r="V20" i="17" s="1"/>
  <c r="V115" i="17" s="1"/>
  <c r="AE35" i="17"/>
  <c r="H36" i="17"/>
  <c r="P35" i="17"/>
  <c r="P34" i="17" s="1"/>
  <c r="P22" i="17" s="1"/>
  <c r="P20" i="17" s="1"/>
  <c r="P115" i="17" s="1"/>
  <c r="Z35" i="17"/>
  <c r="Z34" i="17" s="1"/>
  <c r="Z22" i="17" s="1"/>
  <c r="Z20" i="17" s="1"/>
  <c r="Z115" i="17" s="1"/>
  <c r="Y35" i="17"/>
  <c r="Y34" i="17" s="1"/>
  <c r="Y22" i="17" s="1"/>
  <c r="Y20" i="17" s="1"/>
  <c r="Y115" i="17" s="1"/>
  <c r="D22" i="17"/>
  <c r="G72" i="17"/>
  <c r="Q35" i="17"/>
  <c r="Q34" i="17" s="1"/>
  <c r="Q22" i="17" s="1"/>
  <c r="Q20" i="17" s="1"/>
  <c r="Q115" i="17" s="1"/>
  <c r="O35" i="17"/>
  <c r="O34" i="17" s="1"/>
  <c r="O22" i="17" s="1"/>
  <c r="O20" i="17" s="1"/>
  <c r="O115" i="17" s="1"/>
  <c r="W35" i="17"/>
  <c r="W34" i="17" s="1"/>
  <c r="W22" i="17" s="1"/>
  <c r="W20" i="17" s="1"/>
  <c r="W115" i="17" s="1"/>
  <c r="F36" i="17"/>
  <c r="AJ34" i="17"/>
  <c r="I72" i="17"/>
  <c r="I36" i="17"/>
  <c r="AG93" i="17"/>
  <c r="AL34" i="17"/>
  <c r="AM34" i="17"/>
  <c r="AF34" i="17"/>
  <c r="AK22" i="17"/>
  <c r="AK20" i="17" s="1"/>
  <c r="F72" i="17"/>
  <c r="N35" i="17"/>
  <c r="N34" i="17" s="1"/>
  <c r="H72" i="17"/>
  <c r="L35" i="17"/>
  <c r="G36" i="17"/>
  <c r="K35" i="17"/>
  <c r="M35" i="17"/>
  <c r="J35" i="17"/>
  <c r="J34" i="17" s="1"/>
  <c r="J22" i="17" s="1"/>
  <c r="J20" i="17" s="1"/>
  <c r="AE34" i="17" l="1"/>
  <c r="D20" i="17"/>
  <c r="D115" i="17" s="1"/>
  <c r="AI34" i="17"/>
  <c r="AD35" i="17"/>
  <c r="AD34" i="17" s="1"/>
  <c r="AD22" i="17" s="1"/>
  <c r="AD20" i="17" s="1"/>
  <c r="I35" i="17"/>
  <c r="AJ22" i="17"/>
  <c r="E35" i="17"/>
  <c r="AG34" i="17"/>
  <c r="AL22" i="17"/>
  <c r="AL20" i="17" s="1"/>
  <c r="AF20" i="17"/>
  <c r="AF22" i="17"/>
  <c r="AI20" i="17"/>
  <c r="AI22" i="17"/>
  <c r="AH34" i="17"/>
  <c r="AM22" i="17"/>
  <c r="AM20" i="17" s="1"/>
  <c r="G35" i="17"/>
  <c r="L34" i="17"/>
  <c r="M34" i="17"/>
  <c r="H35" i="17"/>
  <c r="I34" i="17"/>
  <c r="N22" i="17"/>
  <c r="F35" i="17"/>
  <c r="K34" i="17"/>
  <c r="E34" i="17"/>
  <c r="AE22" i="17" l="1"/>
  <c r="AJ20" i="17"/>
  <c r="AE20" i="17" s="1"/>
  <c r="AH22" i="17"/>
  <c r="AH20" i="17"/>
  <c r="AG22" i="17"/>
  <c r="AG20" i="17"/>
  <c r="F34" i="17"/>
  <c r="K22" i="17"/>
  <c r="M22" i="17"/>
  <c r="H34" i="17"/>
  <c r="N20" i="17"/>
  <c r="I22" i="17"/>
  <c r="L22" i="17"/>
  <c r="G34" i="17"/>
  <c r="E22" i="17"/>
  <c r="G22" i="17" l="1"/>
  <c r="L20" i="17"/>
  <c r="H22" i="17"/>
  <c r="M20" i="17"/>
  <c r="H20" i="17" s="1"/>
  <c r="K20" i="17"/>
  <c r="F20" i="17" s="1"/>
  <c r="F22" i="17"/>
  <c r="E20" i="17"/>
  <c r="E115" i="17" s="1"/>
  <c r="G20" i="17" l="1"/>
  <c r="G115" i="17" s="1"/>
  <c r="L115" i="17"/>
  <c r="N115" i="17"/>
  <c r="J115" i="17"/>
  <c r="H115" i="17"/>
  <c r="M115" i="17"/>
  <c r="K115" i="17"/>
  <c r="F115" i="17"/>
  <c r="AQ115" i="17" l="1"/>
  <c r="AU115" i="17"/>
  <c r="AY115" i="17"/>
  <c r="BC115" i="17"/>
  <c r="BA115" i="17"/>
  <c r="AS115" i="17"/>
  <c r="AR115" i="17"/>
  <c r="AZ115" i="17"/>
  <c r="AT115" i="17"/>
  <c r="AP115" i="17"/>
  <c r="AW115" i="17"/>
  <c r="AD115" i="17"/>
  <c r="AX115" i="17" l="1"/>
  <c r="AV115" i="17"/>
  <c r="AM115" i="17"/>
  <c r="AJ115" i="17"/>
  <c r="AO115" i="17" l="1"/>
  <c r="AN115" i="17"/>
  <c r="BB115" i="17" l="1"/>
  <c r="AK115" i="17"/>
  <c r="I20" i="17" l="1"/>
  <c r="I115" i="17" s="1"/>
  <c r="AC115" i="17"/>
  <c r="AL115" i="17"/>
  <c r="AE115" i="17" l="1"/>
  <c r="AI115" i="17"/>
  <c r="AF115" i="17"/>
  <c r="AH115" i="17"/>
  <c r="AG115" i="17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<sst xmlns="http://schemas.openxmlformats.org/spreadsheetml/2006/main" count="2146" uniqueCount="1116">
  <si>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</si>
  <si>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</si>
  <si>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</si>
  <si>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</si>
  <si>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</si>
  <si>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</si>
  <si>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</si>
  <si>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</si>
  <si>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</si>
  <si>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</si>
  <si>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</si>
  <si>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</si>
  <si>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</si>
  <si>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</si>
  <si>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</si>
  <si>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</si>
  <si>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</si>
  <si>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</si>
  <si>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</si>
  <si>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</si>
  <si>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</si>
  <si>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</si>
  <si>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</si>
  <si>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</si>
  <si>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</si>
  <si>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</si>
  <si>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</si>
  <si>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</si>
  <si>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</si>
  <si>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</si>
  <si>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</si>
  <si>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</si>
  <si>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</si>
  <si>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</si>
  <si>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</si>
  <si>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</si>
  <si>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</si>
  <si>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</si>
  <si>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</si>
  <si>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</si>
  <si>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</si>
  <si>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</si>
  <si>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</si>
  <si>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</si>
  <si>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</si>
  <si>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</si>
  <si>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</si>
  <si>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</si>
  <si>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</si>
  <si>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</si>
  <si>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</si>
  <si>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</si>
  <si>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</si>
  <si>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</si>
  <si>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</si>
  <si>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</si>
  <si>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</si>
  <si>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</si>
  <si>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</si>
  <si>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</si>
  <si>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</si>
  <si>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</si>
  <si>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</si>
  <si>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</si>
  <si>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</si>
  <si>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</si>
  <si>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</si>
  <si>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</si>
  <si>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</si>
  <si>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</si>
  <si>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</si>
  <si>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</si>
  <si>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</si>
  <si>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</si>
  <si>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</si>
  <si>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</si>
  <si>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</si>
  <si>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</si>
  <si>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</si>
  <si>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</si>
  <si>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</si>
  <si>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</si>
  <si>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</si>
  <si>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</si>
  <si>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</si>
  <si>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</si>
  <si>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</si>
  <si>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</si>
  <si>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</si>
  <si>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</si>
  <si>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</si>
  <si>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</si>
  <si>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</si>
  <si>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</si>
  <si>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</si>
  <si>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</si>
  <si>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</si>
  <si>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</si>
  <si>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</si>
  <si>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</si>
  <si>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</si>
  <si>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</si>
  <si>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</si>
  <si>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</si>
  <si>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</si>
  <si>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</si>
  <si>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</si>
  <si>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</si>
  <si>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</si>
  <si>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</si>
  <si>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</si>
  <si>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</si>
  <si>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</si>
  <si>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</si>
  <si>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</si>
  <si>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</si>
  <si>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</si>
  <si>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</si>
  <si>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</si>
  <si>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</si>
  <si>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</si>
  <si>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</si>
  <si>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</si>
  <si>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</si>
  <si>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</si>
  <si>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</si>
  <si>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</si>
  <si>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</si>
  <si>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</si>
  <si>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</si>
  <si>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</si>
  <si>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</si>
  <si>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</si>
  <si>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</si>
  <si>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</si>
  <si>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</si>
  <si>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</si>
  <si>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</si>
  <si>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</si>
  <si>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</si>
  <si>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</si>
  <si>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</si>
  <si>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</si>
  <si>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</si>
  <si>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</si>
  <si>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</si>
  <si>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</si>
  <si>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</si>
  <si>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</si>
  <si>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</si>
  <si>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</si>
  <si>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</si>
  <si>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</si>
  <si>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</si>
  <si>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</si>
  <si>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</si>
  <si>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</si>
  <si>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</si>
  <si>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</si>
  <si>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</si>
  <si>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</si>
  <si>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</si>
  <si>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</si>
  <si>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</si>
  <si>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</si>
  <si>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</si>
  <si>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</si>
  <si>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</si>
  <si>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</si>
  <si>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</si>
  <si>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</si>
  <si>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</si>
  <si>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</si>
  <si>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</si>
  <si>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</si>
  <si>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</si>
  <si>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</si>
  <si>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</si>
  <si>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</si>
  <si>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</si>
  <si>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</si>
  <si>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</si>
  <si>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</si>
  <si>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</si>
  <si>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</si>
  <si>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</si>
  <si>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</si>
  <si>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</si>
  <si>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</si>
  <si>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</si>
  <si>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</si>
  <si>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</si>
  <si>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</si>
  <si>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</si>
  <si>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</si>
  <si>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</si>
  <si>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</si>
  <si>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</si>
  <si>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</si>
  <si>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</si>
  <si>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</si>
  <si>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</si>
  <si>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</si>
  <si>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</si>
  <si>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</si>
  <si>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</si>
  <si>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</si>
  <si>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</si>
  <si>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</si>
  <si>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</si>
  <si>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</si>
  <si>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</si>
  <si>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</si>
  <si>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</si>
  <si>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</si>
  <si>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</si>
  <si>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</si>
  <si>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</si>
  <si>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</si>
  <si>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</si>
  <si>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</si>
  <si>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</si>
  <si>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</si>
  <si>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</si>
  <si>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</si>
  <si>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</si>
  <si>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</si>
  <si>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</si>
  <si>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</si>
  <si>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</si>
  <si>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</si>
  <si>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</si>
  <si>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</si>
  <si>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</si>
  <si>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</si>
  <si>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</si>
  <si>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</si>
  <si>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</si>
  <si>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</si>
  <si>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</si>
  <si>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</si>
  <si>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</si>
  <si>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</si>
  <si>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</si>
  <si>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</si>
  <si>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</si>
  <si>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</si>
  <si>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</si>
  <si>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</si>
  <si>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</si>
  <si>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</si>
  <si>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</si>
  <si>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</si>
  <si>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</si>
  <si>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</si>
  <si>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</si>
  <si>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</si>
  <si>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</si>
  <si>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</si>
  <si>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</si>
  <si>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</si>
  <si>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</si>
  <si>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</si>
  <si>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</si>
  <si>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</si>
  <si>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</si>
  <si>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</si>
  <si>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</si>
  <si>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</si>
  <si>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</si>
  <si>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</si>
  <si>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</si>
  <si>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</si>
  <si>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</si>
  <si>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</si>
  <si>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</si>
  <si>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</si>
  <si>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</si>
  <si>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</si>
  <si>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</si>
  <si>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</si>
  <si>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</si>
  <si>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</si>
  <si>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</si>
  <si>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</si>
  <si>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</si>
  <si>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</si>
  <si>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</si>
  <si>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</si>
  <si>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</si>
  <si>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</si>
  <si>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</si>
  <si>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</si>
  <si>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</si>
  <si>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</si>
  <si>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</si>
  <si>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</si>
  <si>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</si>
  <si>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</si>
  <si>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</si>
  <si>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</si>
  <si>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</si>
  <si>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</si>
  <si>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</si>
  <si>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</si>
  <si>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</si>
  <si>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</si>
  <si>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</si>
  <si>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</si>
  <si>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</si>
  <si>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</si>
  <si>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</si>
  <si>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</si>
  <si>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</si>
  <si>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</si>
  <si>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</si>
  <si>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</si>
  <si>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</si>
  <si>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</si>
  <si>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</si>
  <si>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</si>
  <si>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</si>
  <si>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</si>
  <si>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</si>
  <si>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</si>
  <si>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</si>
  <si>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</si>
  <si>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</si>
  <si>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</si>
  <si>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</si>
  <si>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</si>
  <si>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</si>
  <si>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</si>
  <si>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</si>
  <si>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</si>
  <si>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</si>
  <si>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</si>
  <si>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</si>
  <si>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</si>
  <si>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</si>
  <si>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</si>
  <si>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</si>
  <si>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</si>
  <si>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</si>
  <si>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</si>
  <si>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</si>
  <si>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</si>
  <si>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</si>
  <si>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</si>
  <si>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</si>
  <si>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</si>
  <si>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</si>
  <si>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</si>
  <si>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</si>
  <si>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</si>
  <si>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</si>
  <si>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</si>
  <si>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</si>
  <si>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</si>
  <si>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</si>
  <si>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</si>
  <si>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</si>
  <si>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</si>
  <si>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</si>
  <si>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</si>
  <si>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</si>
  <si>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</si>
  <si>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</si>
  <si>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</si>
  <si>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</si>
  <si>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</si>
  <si>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</si>
  <si>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</si>
  <si>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</si>
  <si>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</si>
  <si>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</si>
  <si>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</si>
  <si>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</si>
  <si>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</si>
  <si>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</si>
  <si>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</si>
  <si>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</si>
  <si>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</si>
  <si>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</si>
  <si>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</si>
  <si>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</si>
  <si>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</si>
  <si>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</si>
  <si>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</si>
  <si>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</si>
  <si>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</si>
  <si>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</si>
  <si>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</si>
  <si>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</si>
  <si>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</si>
  <si>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</si>
  <si>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</si>
  <si>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</si>
  <si>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</si>
  <si>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</si>
  <si>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</si>
  <si>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</si>
  <si>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</si>
  <si>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</si>
  <si>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</si>
  <si>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</si>
  <si>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</si>
  <si>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</si>
  <si>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</si>
  <si>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</si>
  <si>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</si>
  <si>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</si>
  <si>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</si>
  <si>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</si>
  <si>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</si>
  <si>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</si>
  <si>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</si>
  <si>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</si>
  <si>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</si>
  <si>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</si>
  <si>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</si>
  <si>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</si>
  <si>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</si>
  <si>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</si>
  <si>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</si>
  <si>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</si>
  <si>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</si>
  <si>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</si>
  <si>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</si>
  <si>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</si>
  <si>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</si>
  <si>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</si>
  <si>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</si>
  <si>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</si>
  <si>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</si>
  <si>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</si>
  <si>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</si>
  <si>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</si>
  <si>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</si>
  <si>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</si>
  <si>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</si>
  <si>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</si>
  <si>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</si>
  <si>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</si>
  <si>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</si>
  <si>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</si>
  <si>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</si>
  <si>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</si>
  <si>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</si>
  <si>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</si>
  <si>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</si>
  <si>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</si>
  <si>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</si>
  <si>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</si>
  <si>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</si>
  <si>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</si>
  <si>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</si>
  <si>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</si>
  <si>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</si>
  <si>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</si>
  <si>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</si>
  <si>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</si>
  <si>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</si>
  <si>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</si>
  <si>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</si>
  <si>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</si>
  <si>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</si>
  <si>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</si>
  <si>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</si>
  <si>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</si>
  <si>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</si>
  <si>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</si>
  <si>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</si>
  <si>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</si>
  <si>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</si>
  <si>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</si>
  <si>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</si>
  <si>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</si>
  <si>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</si>
  <si>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</si>
  <si>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</si>
  <si>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</si>
  <si>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</si>
  <si>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</si>
  <si>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</si>
  <si>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</si>
  <si>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</si>
  <si>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</si>
  <si>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</si>
  <si>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</si>
  <si>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</si>
  <si>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</si>
  <si>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</si>
  <si>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</si>
  <si>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</si>
  <si>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</si>
  <si>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</si>
  <si>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</si>
  <si>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</si>
  <si>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</si>
  <si>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</si>
  <si>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</si>
  <si>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</si>
  <si>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</si>
  <si>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</si>
  <si>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</si>
  <si>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</si>
  <si>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</si>
  <si>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</si>
  <si>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</si>
  <si>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</si>
  <si>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</si>
  <si>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</si>
  <si>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</si>
  <si>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</si>
  <si>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</si>
  <si>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</si>
  <si>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</si>
  <si>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</si>
  <si>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</si>
  <si>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</si>
  <si>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</si>
  <si>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</si>
  <si>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</si>
  <si>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</si>
  <si>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</si>
  <si>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</si>
  <si>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</si>
  <si>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</si>
  <si>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</si>
  <si>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</si>
  <si>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</si>
  <si>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</si>
  <si>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</si>
  <si>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</si>
  <si>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</si>
  <si>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</si>
  <si>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</si>
  <si>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</si>
  <si>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</si>
  <si>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</si>
  <si>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</si>
  <si>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</si>
  <si>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</si>
  <si>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</si>
  <si>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</si>
  <si>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</si>
  <si>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</si>
  <si>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</si>
  <si>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</si>
  <si>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</si>
  <si>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</si>
  <si>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</si>
  <si>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</si>
  <si>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</si>
  <si>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</si>
  <si>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</si>
  <si>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</si>
  <si>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</si>
  <si>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</si>
  <si>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</si>
  <si>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</si>
  <si>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</si>
  <si>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</si>
  <si>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</si>
  <si>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</si>
  <si>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</si>
  <si>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</si>
  <si>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</si>
  <si>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</si>
  <si>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</si>
  <si>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</si>
  <si>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</si>
  <si>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</si>
  <si>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</si>
  <si>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</si>
  <si>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</si>
  <si>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</si>
  <si>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</si>
  <si>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</si>
  <si>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</si>
  <si>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</si>
  <si>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</si>
  <si>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</si>
  <si>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</si>
  <si>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</si>
  <si>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</si>
  <si>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</si>
  <si>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</si>
  <si>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</si>
  <si>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</si>
  <si>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</si>
  <si>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</si>
  <si>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</si>
  <si>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</si>
  <si>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</si>
  <si>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</si>
  <si>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</si>
  <si>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</si>
  <si>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</si>
  <si>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</si>
  <si>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</si>
  <si>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</si>
  <si>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</si>
  <si>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</si>
  <si>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</si>
  <si>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</si>
  <si>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</si>
  <si>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</si>
  <si>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</si>
  <si>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</si>
  <si>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</si>
  <si>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</si>
  <si>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</si>
  <si>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</si>
  <si>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</si>
  <si>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</si>
  <si>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</si>
  <si>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</si>
  <si>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</si>
  <si>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</si>
  <si>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</si>
  <si>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</si>
  <si>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</si>
  <si>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</si>
  <si>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</si>
  <si>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</si>
  <si>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</si>
  <si>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</si>
  <si>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</si>
  <si>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</si>
  <si>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</si>
  <si>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</si>
  <si>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</si>
  <si>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</si>
  <si>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</si>
  <si>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</si>
  <si>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</si>
  <si>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</si>
  <si>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</si>
  <si>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</si>
  <si>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</si>
  <si>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</si>
  <si>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</si>
  <si>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</si>
  <si>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</si>
  <si>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</si>
  <si>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</si>
  <si>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</si>
  <si>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</si>
  <si>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</si>
  <si>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</si>
  <si>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</si>
  <si>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</si>
  <si>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</si>
  <si>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</si>
  <si>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</si>
  <si>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</si>
  <si>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</si>
  <si>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</si>
  <si>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</si>
  <si>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</si>
  <si>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</si>
  <si>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</si>
  <si>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</si>
  <si>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</si>
  <si>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</si>
  <si>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</si>
  <si>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</si>
  <si>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</si>
  <si>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</si>
  <si>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</si>
  <si>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</si>
  <si>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</si>
  <si>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</si>
  <si>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</si>
  <si>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</si>
  <si>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</si>
  <si>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</si>
  <si>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</si>
  <si>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</si>
  <si>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</si>
  <si>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</si>
  <si>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</si>
  <si>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</si>
  <si>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</si>
  <si>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</si>
  <si>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</si>
  <si>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</si>
  <si>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</si>
  <si>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</si>
  <si>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</si>
  <si>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</si>
  <si>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</si>
  <si>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</si>
  <si>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</si>
  <si>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</si>
  <si>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</si>
  <si>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</si>
  <si>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</si>
  <si>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</si>
  <si>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</si>
  <si>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</si>
  <si>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</si>
  <si>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</si>
  <si>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</si>
  <si>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</si>
  <si>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</si>
  <si>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</si>
  <si>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</si>
  <si>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</si>
  <si>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</si>
  <si>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</si>
  <si>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</si>
  <si>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</si>
  <si>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</si>
  <si>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</si>
  <si>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</si>
  <si>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</si>
  <si>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</si>
  <si>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</si>
  <si>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</si>
  <si>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</si>
  <si>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</si>
  <si>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</si>
  <si>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</si>
  <si>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</si>
  <si>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</si>
  <si>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</si>
  <si>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</si>
  <si>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</si>
  <si>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</si>
  <si>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</si>
  <si>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</si>
  <si>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</si>
  <si>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</si>
  <si>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</si>
  <si>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</si>
  <si>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</si>
  <si>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</si>
  <si>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</si>
  <si>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</si>
  <si>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</si>
  <si>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</si>
  <si>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</si>
  <si>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</si>
  <si>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</si>
  <si>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</si>
  <si>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</si>
  <si>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</si>
  <si>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</si>
  <si>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</si>
  <si>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</si>
  <si>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</si>
  <si>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</si>
  <si>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</si>
  <si>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</si>
  <si>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</si>
  <si>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</si>
  <si>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</si>
  <si>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</si>
  <si>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</si>
  <si>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</si>
  <si>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</si>
  <si>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</si>
  <si>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</si>
  <si>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</si>
  <si>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</si>
  <si>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</si>
  <si>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</si>
  <si>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</si>
  <si>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</si>
  <si>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</si>
  <si>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</si>
  <si>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</si>
  <si>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</si>
  <si>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</si>
  <si>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</si>
  <si>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</si>
  <si>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</si>
  <si>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</si>
  <si>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</si>
  <si>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</si>
  <si>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</si>
  <si>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</si>
  <si>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</si>
  <si>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</si>
  <si>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</si>
  <si>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</si>
  <si>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</si>
  <si>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</si>
  <si>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</si>
  <si>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</si>
  <si>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</si>
  <si>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</si>
  <si>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</si>
  <si>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</si>
  <si>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</si>
  <si>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</si>
  <si>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</si>
  <si>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</si>
  <si>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</si>
  <si>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</si>
  <si>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</si>
  <si>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</si>
  <si>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</si>
  <si>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</si>
  <si>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</si>
  <si>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</si>
  <si>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</si>
  <si>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</si>
  <si>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</si>
  <si>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</si>
  <si>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</si>
  <si>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</si>
  <si>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</si>
  <si>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</si>
  <si>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</si>
  <si>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</si>
  <si>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</si>
  <si>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</si>
  <si>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</si>
  <si>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</si>
  <si>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</si>
  <si>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</si>
  <si>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</si>
  <si>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</si>
  <si>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</si>
  <si>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</si>
  <si>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</si>
  <si>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</si>
  <si>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</si>
  <si>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</si>
  <si>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</si>
  <si>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</si>
  <si>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</si>
  <si>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</si>
  <si>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</si>
  <si>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</si>
  <si>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</si>
  <si>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</si>
  <si>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</si>
  <si>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</si>
  <si>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</si>
  <si>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</si>
  <si>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</si>
  <si>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</si>
  <si>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</si>
  <si>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</si>
  <si>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</si>
  <si>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</si>
  <si>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</si>
  <si>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</si>
  <si>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</si>
  <si>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</si>
  <si>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</si>
  <si>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</si>
  <si>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</si>
  <si>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</si>
  <si>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</si>
  <si>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</si>
  <si>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</si>
  <si>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</si>
  <si>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</si>
  <si>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</si>
  <si>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</si>
  <si>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</si>
  <si>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</si>
  <si>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</si>
  <si>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</si>
  <si>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</si>
  <si>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</si>
  <si>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</si>
  <si>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</si>
  <si>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</si>
  <si>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</si>
  <si>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</si>
  <si>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</si>
  <si>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</si>
  <si>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</si>
  <si>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</si>
  <si>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</si>
  <si>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</si>
  <si>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</si>
  <si>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</si>
  <si>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</si>
  <si>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</si>
  <si>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</si>
  <si>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</si>
  <si>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</si>
  <si>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</si>
  <si>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</si>
  <si>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</si>
  <si>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</si>
  <si>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</si>
  <si>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</si>
  <si>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</si>
  <si>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</si>
  <si>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</si>
  <si>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</si>
  <si>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</si>
  <si>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</si>
  <si>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</si>
  <si>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</si>
  <si>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</si>
  <si>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</si>
  <si>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</si>
  <si>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</si>
  <si>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</si>
  <si>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</si>
  <si>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</si>
  <si>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</si>
  <si>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1.2.1.2.1</t>
  </si>
  <si>
    <t>I_ ТП 20.1.1.1.1</t>
  </si>
  <si>
    <t>I_ ТП 20.1.1.1.2.</t>
  </si>
  <si>
    <t>I_ТП 20.1.1.1.3</t>
  </si>
  <si>
    <t>ГУП "РЭС"РБ</t>
  </si>
  <si>
    <t>Реконструкция ТП-14 н.п. Кудеевский КТПП-250/10/0,4кВ (проходного типа)</t>
  </si>
  <si>
    <t>L_ 2022_1211_Ц_3</t>
  </si>
  <si>
    <t>1.2.1.1.5</t>
  </si>
  <si>
    <t>Замена КТП-94 "РСУ ДОР АБЗ" с трансформатором 400 кВА</t>
  </si>
  <si>
    <t>L_БГЭС_1.2.1.1.7</t>
  </si>
  <si>
    <t>1.2.1.1.6</t>
  </si>
  <si>
    <t>Реконструкция  ТП-2906, замена    Т-1   1980 г.в. кол-ве  1шт ТМ-630 на ТМГ-630 .(0)</t>
  </si>
  <si>
    <t xml:space="preserve"> L_ 202201131</t>
  </si>
  <si>
    <t>1.2.1.1.7</t>
  </si>
  <si>
    <t>Реконструкция  ТП-2906, замена    Т-2   1981 г.в. кол-ве  1шт ТМ-630 на ТМГ-630 .(0)</t>
  </si>
  <si>
    <t xml:space="preserve"> L_ 202201132</t>
  </si>
  <si>
    <t>1.2.1.1.8</t>
  </si>
  <si>
    <t>Реконструкция  ТП-2902, замена    Т-2   нет табл г.в. кол-ве  1шт ТМ-630 на ТМГ-630 .(0)</t>
  </si>
  <si>
    <t>L_ 202201133</t>
  </si>
  <si>
    <t>1.2.1.1.9</t>
  </si>
  <si>
    <t>Реконструкция  ТП-2907, замена    Т-1  нет табл г.в. кол-ве  1шт ТМ-630 на ТМГ-630 .(0)</t>
  </si>
  <si>
    <t xml:space="preserve"> L_ 202201134</t>
  </si>
  <si>
    <t>1.2.1.1.10</t>
  </si>
  <si>
    <t>Реконструкция  ТП-5004, замена    Т-1   1979 г.в. кол-ве  1шт ТМ-630 на ТМГ-630 .(0)</t>
  </si>
  <si>
    <t xml:space="preserve"> L_ 202201135</t>
  </si>
  <si>
    <t>1.2.1.1.11</t>
  </si>
  <si>
    <t>Реконструкция  ТП-5004, замена    Т-2   1990 г.в. кол-ве  1шт ТМ-630 на ТМГ-630 .(0)</t>
  </si>
  <si>
    <t xml:space="preserve"> L_ 202201136</t>
  </si>
  <si>
    <t>1.2.1.1.12</t>
  </si>
  <si>
    <t>Реконструкция  ТП-5304, замена    Т-2   1989 г.в. кол-ве  1шт ТМ-400 на ТМГ-400 .(0)</t>
  </si>
  <si>
    <t>L_ 202201137</t>
  </si>
  <si>
    <t>1.2.1.1.13</t>
  </si>
  <si>
    <t>Реконструкция  ТП-509, замена    Т-1   1971г.в. кол-ве  1шт ТМ-400 на ТМГ-400 .(0)</t>
  </si>
  <si>
    <t>L_ 202201138</t>
  </si>
  <si>
    <t>1.2.1.1.14</t>
  </si>
  <si>
    <t>Реконструкция  ТП-509, замена    Т-2   нет табл г.в. кол-ве  1шт ТМ-400 на ТМГ-400 .(0)</t>
  </si>
  <si>
    <t>L_ 202201139</t>
  </si>
  <si>
    <t>1.2.1.1.15</t>
  </si>
  <si>
    <t>Реконструкция  ТП-5005, замена    Т-1   1970 г.в. кол-ве  1шт ТМ-400 на ТМГ-400 .(0)</t>
  </si>
  <si>
    <t>L_ 2022011310</t>
  </si>
  <si>
    <t>1.2.1.1.16</t>
  </si>
  <si>
    <t>L_ 2022011311</t>
  </si>
  <si>
    <t>1.2.1.1.17</t>
  </si>
  <si>
    <t>Реконструкция  ТП-2810, замена    Т-1   1982 г.в. кол-ве  1шт ТМ-400 на ТМГ-400 .(0)</t>
  </si>
  <si>
    <t>L_ 2022011312</t>
  </si>
  <si>
    <t>1.2.1.1.18</t>
  </si>
  <si>
    <t>Реконструкция  ТП-2810, замена    Т-2   1985 г.в. кол-ве  1шт ТМ-400 на ТМГ-400 .(0)</t>
  </si>
  <si>
    <t>L_ 2022011313</t>
  </si>
  <si>
    <t>1.2.1.1.19</t>
  </si>
  <si>
    <t>Реконструкция  ТП-1707, замена    1996 г.в. кол-ве  1шт ТМ-250 на ТМГ-250 .(0)</t>
  </si>
  <si>
    <t>L_ 2022011314</t>
  </si>
  <si>
    <t>1.2.1.1.20</t>
  </si>
  <si>
    <t>Реконструкция  ТП-502, замена    Т-1   1986г.в. кол-ве  1шт ТМ-160 на ТМГ-160 .(0)</t>
  </si>
  <si>
    <t>L_ 2022011315</t>
  </si>
  <si>
    <t>1.2.1.1.21</t>
  </si>
  <si>
    <t>Реконструкция  ТП-502, замена    Т-2   1986г.в. кол-ве  1шт ТМ-160 на ТМГ-160 .(0)</t>
  </si>
  <si>
    <t>L_ 2022011316</t>
  </si>
  <si>
    <t>1.2.1.1.22</t>
  </si>
  <si>
    <t>Реконструкция КТП-1441  п.Ким Альшеевского р-на  замена ТМ-100 на ТМГ-160 первичн напряж 10кВ</t>
  </si>
  <si>
    <t>L_ 2022011317</t>
  </si>
  <si>
    <t>1.2.1.1.23</t>
  </si>
  <si>
    <t>Реконструкция КТП-1817  п.Ким Альшеевского р-на замена ТМ-250 на ТМГ-250 первичн напряж 10кВ</t>
  </si>
  <si>
    <t>L_ 2022011318</t>
  </si>
  <si>
    <t>1.2.1.1.24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</si>
  <si>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</si>
  <si>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</si>
  <si>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</si>
  <si>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</si>
  <si>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</si>
  <si>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</si>
  <si>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</si>
  <si>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</si>
  <si>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</si>
  <si>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</si>
  <si>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</si>
  <si>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</si>
  <si>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</si>
  <si>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</si>
  <si>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</si>
  <si>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</si>
  <si>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</si>
  <si>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</si>
  <si>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</si>
  <si>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</si>
  <si>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</si>
  <si>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</si>
  <si>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</si>
  <si>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</si>
  <si>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</si>
  <si>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</si>
  <si>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</si>
  <si>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</si>
  <si>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</si>
  <si>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</si>
  <si>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</si>
  <si>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</si>
  <si>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</si>
  <si>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</si>
  <si>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</si>
  <si>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</si>
  <si>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</si>
  <si>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</si>
  <si>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</si>
  <si>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</si>
  <si>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</si>
  <si>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</si>
  <si>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</si>
  <si>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</si>
  <si>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</si>
  <si>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</si>
  <si>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</si>
  <si>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</si>
  <si>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</si>
  <si>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</si>
  <si>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</si>
  <si>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</si>
  <si>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</si>
  <si>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</si>
  <si>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</si>
  <si>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1.6.4</t>
  </si>
  <si>
    <t>Омметр Виток (с комбинированным питанием) - 1 шт.</t>
  </si>
  <si>
    <t>L_БГЭС_1.6.7</t>
  </si>
  <si>
    <t>1.6.5</t>
  </si>
  <si>
    <t>ПИРы по зоне ПО СЭС на мероприятия ИП 2023год</t>
  </si>
  <si>
    <t>L_ 20220428</t>
  </si>
  <si>
    <t>1.6.6</t>
  </si>
  <si>
    <t>ПИРы по зоне ПО ЦЭС на мероприятия ИП 2023-2024 год</t>
  </si>
  <si>
    <t>L_ 2022_06_Ц_3</t>
  </si>
  <si>
    <t>Освоение капитальных вложений года 2022, млн. рублей (без НДС)</t>
  </si>
  <si>
    <t>Финансирование капитальных вложений года 2022г., млн. рублей (с НДС)</t>
  </si>
  <si>
    <t>Установка приборов учета   410шт.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</si>
  <si>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</si>
  <si>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</si>
  <si>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</si>
  <si>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</si>
  <si>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</si>
  <si>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</si>
  <si>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</si>
  <si>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</si>
  <si>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</si>
  <si>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</si>
  <si>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</si>
  <si>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</si>
  <si>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</si>
  <si>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</si>
  <si>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Покупка УАЗ-390995  -2шт</t>
  </si>
  <si>
    <t>L_ 20240422</t>
  </si>
  <si>
    <t>1.2.1.1.4</t>
  </si>
  <si>
    <t>1.2.1.1.25</t>
  </si>
  <si>
    <t>1.4.3</t>
  </si>
  <si>
    <t>1.4.5</t>
  </si>
  <si>
    <t>Реконструкция РП,ТП.</t>
  </si>
  <si>
    <t>Реконструкция ТП "Наружные электричекие сети,Республика Башкортостан,Илишевский район, с.Верхнеяркеево, ул.Комсомольск" (инв№ 00-002202) (БКТП-400кВа) (изм. 0)</t>
  </si>
  <si>
    <t>Реконструкция ТП-98, ТП-6, ТП-100 в н.п. Иглино. КТП-250 кВа (1шт) КТП160кВа (2шт)</t>
  </si>
  <si>
    <t>Реконструкция КТП-100кВ в н.п. Алкино на КТП-400 кВа с ТМГ-400кВа (3шт) изм (900кВа)</t>
  </si>
  <si>
    <t xml:space="preserve">Реконструкция ТП-01293 "Трансформатор силовой ТМ 250-10/0,4 Благовещенский р-н, с.Бедеева Поляна" КТП-250кВа (изм.) </t>
  </si>
  <si>
    <t>Реконструкция "Трансформаторная подстанция, Республика Башкортостан, Уфимский р-н, сельсовет Николаевский,с.Нурлино, ул.Школьная,д. 73" 2БКТП-400кВа</t>
  </si>
  <si>
    <t>Реконструкция ТП-0053 г. Благовещенск, ул. Сосновая 2КТПН-400кВа</t>
  </si>
  <si>
    <t>Реконструкция  ВЛ-04кВ -5,67км,КЛ-04кВ-0,357км. частной  застройки мкр № 22,23</t>
  </si>
  <si>
    <t xml:space="preserve"> L_20220211</t>
  </si>
  <si>
    <t>Реконструкция фидеров ВЛ-6кВ, КЛ-6кВ ф.-13 ПС Монтажная</t>
  </si>
  <si>
    <t>Реконструкция 3КЛ- 6кВ МФК Урал</t>
  </si>
  <si>
    <t>L_ 20220220</t>
  </si>
  <si>
    <t>Реконструкция ВЛ-10кВ «Авзян-Исмакаево» ф. 11-24 (изм. 0)</t>
  </si>
  <si>
    <t>K_ 20220213_Ц_1</t>
  </si>
  <si>
    <t>Реконструкция кабельных выходов Ф-4, Ф-5, Ф-8 ПС Иглино с подстанции с увеличением пропускной способности (ААБлУ 3х240) (L=2х400м.) (изм. 800м.)</t>
  </si>
  <si>
    <t>K_ 20220213_Ц_2</t>
  </si>
  <si>
    <t>Реконструкия ВЛ-0,4кВ "ЛЭП-0,4 кВ от ТП - №6, ТП №6  с. Иглино" (Инв.№00-003634) (изм.0)</t>
  </si>
  <si>
    <t>K_ 20220213_Ц_3</t>
  </si>
  <si>
    <t>Реконструкция ВЛ-0,4кВ ТП-1520 ул.Механизация,ул.Коммунальная Уфа Калин.р-н  L=930м. СИП-2 3х70+1х54,6+2х16 L=1410м. (изм. 420м.)</t>
  </si>
  <si>
    <t>K_ 20220213_Ц_4</t>
  </si>
  <si>
    <t>Реконструкция воздушной линии ВЛ-0,4кВ с.Большой Куганак, ул.Ленина, ОП12-35 (инв. №41011300467)  L=930м. СИП-2 3х70+1х54,6+2х16 L=1410м. (изм. 420м.)</t>
  </si>
  <si>
    <t>K_ 20220213_Ц_5</t>
  </si>
  <si>
    <t>Реконструкция линии электропередачи г. Белорецк, от ПС 45 до ПС ГПП-6 Белорецкий район, с.Тирлянский (инв. 41011300028)</t>
  </si>
  <si>
    <t>K_ 20220213_Ц_6</t>
  </si>
  <si>
    <t>Реконструкия ВЛ-10кВ  Ф5 от ПС "Иглино"</t>
  </si>
  <si>
    <t>K_ 20220213_Ц_7</t>
  </si>
  <si>
    <t>Реконструкция КЛ-6кВ ПС «Промышленная» (поликлиника ФСБ) –РП-20 , Ф-6-52, нитка Б ( Инв. № 00-002758 Кабельная линия КЛ-6кВ Ф.6-52-РП-20 (2н), РБ000020376097) (КЛ-2,0км) (Изм. 0)</t>
  </si>
  <si>
    <t>K_ 20220213_Ц_8</t>
  </si>
  <si>
    <t>1.2.2.1.1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</si>
  <si>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</si>
  <si>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</si>
  <si>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</si>
  <si>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</si>
  <si>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</si>
  <si>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</si>
  <si>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</si>
  <si>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</si>
  <si>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</si>
  <si>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</si>
  <si>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 xml:space="preserve"> Установка систем учета на границе балансовой принадлежности сетей с АСКУЭ в г.Белорецк-350 точек</t>
  </si>
  <si>
    <t>L_БГЭС_1.2.3.1.1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</si>
  <si>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</si>
  <si>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за IV квартал 2022 г.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</si>
  <si>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</si>
  <si>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</si>
  <si>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</si>
  <si>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</si>
  <si>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</si>
  <si>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</si>
  <si>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</si>
  <si>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</si>
  <si>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 xml:space="preserve">Реконструкция КТП-0520,1218 замена ТМ-250 на ТМГ-250 </t>
  </si>
  <si>
    <t>L_ 2022011320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</si>
</sst>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&quot;$&quot;#,##0_);[Red]\(&quot;$&quot;#,##0\)"/>
    <numFmt numFmtId="171" formatCode="_-* #,##0.00[$€-1]_-;\-* #,##0.00[$€-1]_-;_-* &quot;-&quot;??[$€-1]_-"/>
    <numFmt numFmtId="172" formatCode="#,##0.0"/>
    <numFmt numFmtId="173" formatCode="#,##0.0000"/>
    <numFmt numFmtId="174" formatCode="#,##0.0000000"/>
    <numFmt numFmtId="175" formatCode="#,##0.000000"/>
  </numFmts>
  <fonts count="10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name val="Tahoma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b/>
      <u/>
      <sz val="11"/>
      <color indexed="12"/>
      <name val="Arial"/>
      <family val="2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u/>
      <sz val="10"/>
      <color indexed="12"/>
      <name val="Arial Cyr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sz val="10"/>
      <name val="Helv"/>
      <charset val="204"/>
    </font>
    <font>
      <sz val="11"/>
      <name val="Tahoma"/>
      <family val="2"/>
      <charset val="204"/>
    </font>
    <font>
      <sz val="9"/>
      <color indexed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04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14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3" fillId="0" borderId="0"/>
    <xf numFmtId="0" fontId="33" fillId="0" borderId="0"/>
    <xf numFmtId="0" fontId="14" fillId="0" borderId="0"/>
    <xf numFmtId="0" fontId="13" fillId="0" borderId="0"/>
    <xf numFmtId="0" fontId="39" fillId="0" borderId="0"/>
    <xf numFmtId="0" fontId="39" fillId="0" borderId="0"/>
    <xf numFmtId="165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2" fillId="0" borderId="0"/>
    <xf numFmtId="0" fontId="11" fillId="0" borderId="0"/>
    <xf numFmtId="0" fontId="42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44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9" fillId="0" borderId="0"/>
    <xf numFmtId="0" fontId="14" fillId="0" borderId="0"/>
    <xf numFmtId="9" fontId="39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45" fillId="0" borderId="0"/>
    <xf numFmtId="0" fontId="46" fillId="0" borderId="0"/>
    <xf numFmtId="0" fontId="8" fillId="0" borderId="0"/>
    <xf numFmtId="165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0" borderId="0"/>
    <xf numFmtId="0" fontId="8" fillId="0" borderId="0"/>
    <xf numFmtId="0" fontId="8" fillId="0" borderId="0"/>
    <xf numFmtId="0" fontId="8" fillId="0" borderId="0"/>
    <xf numFmtId="165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5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14" fillId="0" borderId="0"/>
    <xf numFmtId="0" fontId="7" fillId="0" borderId="0"/>
    <xf numFmtId="165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4" fillId="0" borderId="0"/>
    <xf numFmtId="164" fontId="54" fillId="0" borderId="0" applyFont="0" applyFill="0" applyBorder="0" applyAlignment="0" applyProtection="0"/>
    <xf numFmtId="0" fontId="5" fillId="0" borderId="0"/>
    <xf numFmtId="165" fontId="14" fillId="0" borderId="0" applyFont="0" applyFill="0" applyBorder="0" applyAlignment="0" applyProtection="0"/>
    <xf numFmtId="0" fontId="14" fillId="0" borderId="0"/>
    <xf numFmtId="0" fontId="32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4" fillId="0" borderId="0"/>
    <xf numFmtId="0" fontId="33" fillId="0" borderId="0"/>
    <xf numFmtId="0" fontId="42" fillId="0" borderId="0"/>
    <xf numFmtId="0" fontId="14" fillId="0" borderId="0"/>
    <xf numFmtId="0" fontId="4" fillId="0" borderId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165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3" fillId="0" borderId="6" applyNumberFormat="0" applyFill="0" applyAlignment="0" applyProtection="0"/>
    <xf numFmtId="0" fontId="15" fillId="23" borderId="8" applyNumberFormat="0" applyFont="0" applyAlignment="0" applyProtection="0"/>
    <xf numFmtId="0" fontId="17" fillId="7" borderId="1" applyNumberFormat="0" applyAlignment="0" applyProtection="0"/>
    <xf numFmtId="0" fontId="19" fillId="20" borderId="1" applyNumberFormat="0" applyAlignment="0" applyProtection="0"/>
    <xf numFmtId="0" fontId="17" fillId="7" borderId="1" applyNumberFormat="0" applyAlignment="0" applyProtection="0"/>
    <xf numFmtId="0" fontId="23" fillId="0" borderId="6" applyNumberFormat="0" applyFill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5" fillId="23" borderId="8" applyNumberFormat="0" applyFont="0" applyAlignment="0" applyProtection="0"/>
    <xf numFmtId="0" fontId="18" fillId="20" borderId="2" applyNumberFormat="0" applyAlignment="0" applyProtection="0"/>
    <xf numFmtId="0" fontId="23" fillId="0" borderId="6" applyNumberFormat="0" applyFill="0" applyAlignment="0" applyProtection="0"/>
    <xf numFmtId="0" fontId="18" fillId="20" borderId="2" applyNumberFormat="0" applyAlignment="0" applyProtection="0"/>
    <xf numFmtId="0" fontId="23" fillId="0" borderId="6" applyNumberFormat="0" applyFill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15" fillId="23" borderId="8" applyNumberFormat="0" applyFont="0" applyAlignment="0" applyProtection="0"/>
    <xf numFmtId="0" fontId="19" fillId="20" borderId="1" applyNumberFormat="0" applyAlignment="0" applyProtection="0"/>
    <xf numFmtId="0" fontId="23" fillId="0" borderId="6" applyNumberFormat="0" applyFill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5" fillId="23" borderId="8" applyNumberFormat="0" applyFont="0" applyAlignment="0" applyProtection="0"/>
    <xf numFmtId="0" fontId="17" fillId="7" borderId="1" applyNumberFormat="0" applyAlignment="0" applyProtection="0"/>
    <xf numFmtId="0" fontId="23" fillId="0" borderId="6" applyNumberFormat="0" applyFill="0" applyAlignment="0" applyProtection="0"/>
    <xf numFmtId="0" fontId="15" fillId="23" borderId="8" applyNumberFormat="0" applyFont="0" applyAlignment="0" applyProtection="0"/>
    <xf numFmtId="0" fontId="15" fillId="23" borderId="8" applyNumberFormat="0" applyFont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3" fillId="0" borderId="6" applyNumberFormat="0" applyFill="0" applyAlignment="0" applyProtection="0"/>
    <xf numFmtId="0" fontId="15" fillId="23" borderId="8" applyNumberFormat="0" applyFont="0" applyAlignment="0" applyProtection="0"/>
    <xf numFmtId="0" fontId="19" fillId="20" borderId="1" applyNumberFormat="0" applyAlignment="0" applyProtection="0"/>
    <xf numFmtId="0" fontId="23" fillId="0" borderId="6" applyNumberFormat="0" applyFill="0" applyAlignment="0" applyProtection="0"/>
    <xf numFmtId="0" fontId="18" fillId="20" borderId="2" applyNumberFormat="0" applyAlignment="0" applyProtection="0"/>
    <xf numFmtId="0" fontId="17" fillId="7" borderId="1" applyNumberFormat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7" fillId="7" borderId="51" applyNumberFormat="0" applyAlignment="0" applyProtection="0"/>
    <xf numFmtId="0" fontId="18" fillId="20" borderId="52" applyNumberFormat="0" applyAlignment="0" applyProtection="0"/>
    <xf numFmtId="0" fontId="19" fillId="20" borderId="51" applyNumberFormat="0" applyAlignment="0" applyProtection="0"/>
    <xf numFmtId="0" fontId="23" fillId="0" borderId="53" applyNumberFormat="0" applyFill="0" applyAlignment="0" applyProtection="0"/>
    <xf numFmtId="0" fontId="15" fillId="23" borderId="54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7" fillId="7" borderId="51" applyNumberFormat="0" applyAlignment="0" applyProtection="0"/>
    <xf numFmtId="0" fontId="18" fillId="20" borderId="52" applyNumberFormat="0" applyAlignment="0" applyProtection="0"/>
    <xf numFmtId="0" fontId="19" fillId="20" borderId="51" applyNumberFormat="0" applyAlignment="0" applyProtection="0"/>
    <xf numFmtId="0" fontId="23" fillId="0" borderId="53" applyNumberFormat="0" applyFill="0" applyAlignment="0" applyProtection="0"/>
    <xf numFmtId="0" fontId="15" fillId="23" borderId="54" applyNumberFormat="0" applyFont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9" fontId="77" fillId="0" borderId="0" applyBorder="0">
      <alignment vertical="top"/>
    </xf>
    <xf numFmtId="0" fontId="45" fillId="0" borderId="0"/>
    <xf numFmtId="171" fontId="45" fillId="0" borderId="0"/>
    <xf numFmtId="0" fontId="89" fillId="0" borderId="0"/>
    <xf numFmtId="38" fontId="83" fillId="0" borderId="0">
      <alignment vertical="top"/>
    </xf>
    <xf numFmtId="38" fontId="83" fillId="0" borderId="0">
      <alignment vertical="top"/>
    </xf>
    <xf numFmtId="38" fontId="83" fillId="0" borderId="0">
      <alignment vertical="top"/>
    </xf>
    <xf numFmtId="38" fontId="83" fillId="0" borderId="0">
      <alignment vertical="top"/>
    </xf>
    <xf numFmtId="38" fontId="83" fillId="0" borderId="0">
      <alignment vertical="top"/>
    </xf>
    <xf numFmtId="38" fontId="83" fillId="0" borderId="0">
      <alignment vertical="top"/>
    </xf>
    <xf numFmtId="38" fontId="83" fillId="0" borderId="0">
      <alignment vertical="top"/>
    </xf>
    <xf numFmtId="38" fontId="83" fillId="0" borderId="0">
      <alignment vertical="top"/>
    </xf>
    <xf numFmtId="38" fontId="83" fillId="0" borderId="0">
      <alignment vertical="top"/>
    </xf>
    <xf numFmtId="38" fontId="83" fillId="0" borderId="0">
      <alignment vertical="top"/>
    </xf>
    <xf numFmtId="38" fontId="83" fillId="0" borderId="0">
      <alignment vertical="top"/>
    </xf>
    <xf numFmtId="38" fontId="83" fillId="0" borderId="0">
      <alignment vertical="top"/>
    </xf>
    <xf numFmtId="0" fontId="97" fillId="25" borderId="51" applyNumberFormat="0" applyAlignment="0"/>
    <xf numFmtId="0" fontId="84" fillId="0" borderId="51" applyNumberFormat="0" applyAlignment="0">
      <protection locked="0"/>
    </xf>
    <xf numFmtId="0" fontId="84" fillId="0" borderId="51" applyNumberFormat="0" applyAlignment="0">
      <protection locked="0"/>
    </xf>
    <xf numFmtId="0" fontId="84" fillId="0" borderId="51" applyNumberFormat="0" applyAlignment="0">
      <protection locked="0"/>
    </xf>
    <xf numFmtId="170" fontId="78" fillId="0" borderId="0" applyFont="0" applyFill="0" applyBorder="0" applyAlignment="0" applyProtection="0"/>
    <xf numFmtId="172" fontId="77" fillId="26" borderId="0">
      <protection locked="0"/>
    </xf>
    <xf numFmtId="0" fontId="87" fillId="0" borderId="0" applyFill="0" applyBorder="0" applyProtection="0">
      <alignment vertical="center"/>
    </xf>
    <xf numFmtId="169" fontId="77" fillId="26" borderId="0">
      <protection locked="0"/>
    </xf>
    <xf numFmtId="173" fontId="77" fillId="26" borderId="0">
      <protection locked="0"/>
    </xf>
    <xf numFmtId="0" fontId="84" fillId="27" borderId="51" applyAlignment="0">
      <alignment horizontal="left" vertical="center"/>
    </xf>
    <xf numFmtId="0" fontId="88" fillId="0" borderId="0" applyNumberFormat="0" applyFill="0" applyBorder="0" applyAlignment="0" applyProtection="0">
      <alignment vertical="top"/>
      <protection locked="0"/>
    </xf>
    <xf numFmtId="0" fontId="84" fillId="4" borderId="51" applyNumberFormat="0" applyAlignment="0"/>
    <xf numFmtId="0" fontId="84" fillId="20" borderId="51" applyNumberFormat="0" applyAlignment="0"/>
    <xf numFmtId="0" fontId="84" fillId="20" borderId="51" applyNumberFormat="0" applyAlignment="0"/>
    <xf numFmtId="0" fontId="84" fillId="20" borderId="51" applyNumberFormat="0" applyAlignment="0"/>
    <xf numFmtId="0" fontId="86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/>
    <xf numFmtId="0" fontId="32" fillId="0" borderId="0"/>
    <xf numFmtId="0" fontId="79" fillId="0" borderId="0"/>
    <xf numFmtId="0" fontId="87" fillId="0" borderId="0" applyFill="0" applyBorder="0" applyProtection="0">
      <alignment vertical="center"/>
    </xf>
    <xf numFmtId="0" fontId="87" fillId="0" borderId="0" applyFill="0" applyBorder="0" applyProtection="0">
      <alignment vertical="center"/>
    </xf>
    <xf numFmtId="0" fontId="98" fillId="28" borderId="55" applyNumberFormat="0">
      <alignment horizontal="center" vertical="center"/>
    </xf>
    <xf numFmtId="0" fontId="98" fillId="28" borderId="55" applyNumberFormat="0">
      <alignment horizontal="center" vertical="center"/>
    </xf>
    <xf numFmtId="49" fontId="90" fillId="29" borderId="56" applyNumberFormat="0">
      <alignment horizontal="center" vertical="center"/>
    </xf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8" fillId="8" borderId="52" applyNumberFormat="0" applyAlignment="0" applyProtection="0"/>
    <xf numFmtId="0" fontId="19" fillId="8" borderId="51" applyNumberFormat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86" fillId="0" borderId="0" applyNumberFormat="0" applyFill="0" applyBorder="0" applyAlignment="0" applyProtection="0">
      <alignment vertical="top"/>
      <protection locked="0"/>
    </xf>
    <xf numFmtId="0" fontId="85" fillId="0" borderId="0" applyNumberFormat="0" applyFill="0" applyBorder="0" applyAlignment="0" applyProtection="0">
      <alignment vertical="top"/>
      <protection locked="0"/>
    </xf>
    <xf numFmtId="49" fontId="99" fillId="0" borderId="0" applyNumberFormat="0" applyFill="0" applyBorder="0" applyAlignment="0" applyProtection="0">
      <alignment vertical="top"/>
    </xf>
    <xf numFmtId="0" fontId="100" fillId="0" borderId="0" applyBorder="0">
      <alignment horizontal="center" vertical="center" wrapText="1"/>
    </xf>
    <xf numFmtId="0" fontId="94" fillId="0" borderId="57" applyNumberFormat="0" applyFill="0" applyAlignment="0" applyProtection="0"/>
    <xf numFmtId="0" fontId="95" fillId="0" borderId="58" applyNumberFormat="0" applyFill="0" applyAlignment="0" applyProtection="0"/>
    <xf numFmtId="0" fontId="96" fillId="0" borderId="59" applyNumberFormat="0" applyFill="0" applyAlignment="0" applyProtection="0"/>
    <xf numFmtId="0" fontId="96" fillId="0" borderId="0" applyNumberFormat="0" applyFill="0" applyBorder="0" applyAlignment="0" applyProtection="0"/>
    <xf numFmtId="0" fontId="81" fillId="0" borderId="60" applyBorder="0">
      <alignment horizontal="center" vertical="center" wrapText="1"/>
    </xf>
    <xf numFmtId="4" fontId="77" fillId="26" borderId="48" applyBorder="0">
      <alignment horizontal="right"/>
    </xf>
    <xf numFmtId="0" fontId="23" fillId="0" borderId="61" applyNumberFormat="0" applyFill="0" applyAlignment="0" applyProtection="0"/>
    <xf numFmtId="0" fontId="24" fillId="33" borderId="7" applyNumberFormat="0" applyAlignment="0" applyProtection="0"/>
    <xf numFmtId="0" fontId="93" fillId="0" borderId="0" applyNumberFormat="0" applyFill="0" applyBorder="0" applyAlignment="0" applyProtection="0"/>
    <xf numFmtId="0" fontId="26" fillId="7" borderId="0" applyNumberFormat="0" applyBorder="0" applyAlignment="0" applyProtection="0"/>
    <xf numFmtId="49" fontId="77" fillId="0" borderId="0" applyBorder="0">
      <alignment vertical="top"/>
    </xf>
    <xf numFmtId="49" fontId="77" fillId="0" borderId="0" applyBorder="0">
      <alignment vertical="top"/>
    </xf>
    <xf numFmtId="49" fontId="77" fillId="0" borderId="0" applyBorder="0">
      <alignment vertical="top"/>
    </xf>
    <xf numFmtId="0" fontId="15" fillId="0" borderId="0"/>
    <xf numFmtId="0" fontId="15" fillId="0" borderId="0"/>
    <xf numFmtId="0" fontId="32" fillId="0" borderId="0"/>
    <xf numFmtId="0" fontId="32" fillId="0" borderId="0"/>
    <xf numFmtId="0" fontId="32" fillId="0" borderId="0"/>
    <xf numFmtId="0" fontId="77" fillId="0" borderId="0" applyNumberFormat="0" applyFill="0" applyBorder="0" applyAlignment="0" applyProtection="0"/>
    <xf numFmtId="0" fontId="32" fillId="0" borderId="0"/>
    <xf numFmtId="49" fontId="77" fillId="0" borderId="0" applyBorder="0">
      <alignment vertical="top"/>
    </xf>
    <xf numFmtId="0" fontId="91" fillId="34" borderId="0" applyNumberFormat="0" applyBorder="0" applyAlignment="0">
      <alignment horizontal="left" vertical="center"/>
    </xf>
    <xf numFmtId="0" fontId="91" fillId="34" borderId="0" applyNumberFormat="0" applyBorder="0" applyAlignment="0">
      <alignment horizontal="left" vertical="center"/>
    </xf>
    <xf numFmtId="0" fontId="32" fillId="0" borderId="0"/>
    <xf numFmtId="0" fontId="39" fillId="0" borderId="0"/>
    <xf numFmtId="0" fontId="101" fillId="10" borderId="0"/>
    <xf numFmtId="0" fontId="84" fillId="0" borderId="0">
      <alignment wrapText="1"/>
    </xf>
    <xf numFmtId="0" fontId="84" fillId="0" borderId="0">
      <alignment wrapText="1"/>
    </xf>
    <xf numFmtId="0" fontId="84" fillId="0" borderId="0">
      <alignment wrapText="1"/>
    </xf>
    <xf numFmtId="0" fontId="84" fillId="0" borderId="0">
      <alignment wrapText="1"/>
    </xf>
    <xf numFmtId="0" fontId="32" fillId="0" borderId="0"/>
    <xf numFmtId="0" fontId="32" fillId="0" borderId="0"/>
    <xf numFmtId="49" fontId="77" fillId="34" borderId="0" applyBorder="0">
      <alignment vertical="top"/>
    </xf>
    <xf numFmtId="49" fontId="77" fillId="34" borderId="0" applyBorder="0">
      <alignment vertical="top"/>
    </xf>
    <xf numFmtId="0" fontId="32" fillId="0" borderId="0"/>
    <xf numFmtId="0" fontId="32" fillId="0" borderId="0"/>
    <xf numFmtId="0" fontId="39" fillId="0" borderId="0"/>
    <xf numFmtId="0" fontId="91" fillId="34" borderId="0" applyNumberFormat="0" applyBorder="0" applyAlignment="0">
      <alignment horizontal="left" vertical="center"/>
    </xf>
    <xf numFmtId="0" fontId="32" fillId="23" borderId="54" applyNumberFormat="0" applyFont="0" applyAlignment="0" applyProtection="0"/>
    <xf numFmtId="0" fontId="102" fillId="0" borderId="0" applyNumberFormat="0" applyFill="0" applyBorder="0" applyAlignment="0" applyProtection="0"/>
    <xf numFmtId="4" fontId="77" fillId="35" borderId="0" applyBorder="0">
      <alignment horizontal="right"/>
    </xf>
    <xf numFmtId="4" fontId="77" fillId="35" borderId="25" applyBorder="0">
      <alignment horizontal="right"/>
    </xf>
    <xf numFmtId="4" fontId="77" fillId="35" borderId="48" applyFont="0" applyBorder="0">
      <alignment horizontal="right"/>
    </xf>
    <xf numFmtId="0" fontId="103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23" fillId="0" borderId="53" applyNumberFormat="0" applyFill="0" applyAlignment="0" applyProtection="0"/>
    <xf numFmtId="0" fontId="1" fillId="0" borderId="0"/>
    <xf numFmtId="0" fontId="17" fillId="7" borderId="51" applyNumberFormat="0" applyAlignment="0" applyProtection="0"/>
    <xf numFmtId="0" fontId="17" fillId="7" borderId="51" applyNumberFormat="0" applyAlignment="0" applyProtection="0"/>
    <xf numFmtId="0" fontId="19" fillId="20" borderId="51" applyNumberFormat="0" applyAlignment="0" applyProtection="0"/>
    <xf numFmtId="0" fontId="15" fillId="23" borderId="5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7" fillId="7" borderId="51" applyNumberFormat="0" applyAlignment="0" applyProtection="0"/>
    <xf numFmtId="0" fontId="14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7" fillId="7" borderId="51" applyNumberFormat="0" applyAlignment="0" applyProtection="0"/>
    <xf numFmtId="0" fontId="18" fillId="20" borderId="52" applyNumberFormat="0" applyAlignment="0" applyProtection="0"/>
    <xf numFmtId="0" fontId="19" fillId="20" borderId="51" applyNumberFormat="0" applyAlignment="0" applyProtection="0"/>
    <xf numFmtId="0" fontId="23" fillId="0" borderId="53" applyNumberFormat="0" applyFill="0" applyAlignment="0" applyProtection="0"/>
    <xf numFmtId="0" fontId="15" fillId="23" borderId="54" applyNumberFormat="0" applyFont="0" applyAlignment="0" applyProtection="0"/>
    <xf numFmtId="0" fontId="17" fillId="7" borderId="51" applyNumberFormat="0" applyAlignment="0" applyProtection="0"/>
    <xf numFmtId="0" fontId="19" fillId="20" borderId="51" applyNumberFormat="0" applyAlignment="0" applyProtection="0"/>
    <xf numFmtId="0" fontId="17" fillId="7" borderId="51" applyNumberFormat="0" applyAlignment="0" applyProtection="0"/>
    <xf numFmtId="0" fontId="23" fillId="0" borderId="53" applyNumberFormat="0" applyFill="0" applyAlignment="0" applyProtection="0"/>
    <xf numFmtId="0" fontId="18" fillId="20" borderId="52" applyNumberFormat="0" applyAlignment="0" applyProtection="0"/>
    <xf numFmtId="0" fontId="18" fillId="20" borderId="52" applyNumberFormat="0" applyAlignment="0" applyProtection="0"/>
    <xf numFmtId="0" fontId="15" fillId="23" borderId="54" applyNumberFormat="0" applyFont="0" applyAlignment="0" applyProtection="0"/>
    <xf numFmtId="0" fontId="18" fillId="20" borderId="52" applyNumberFormat="0" applyAlignment="0" applyProtection="0"/>
    <xf numFmtId="0" fontId="23" fillId="0" borderId="53" applyNumberFormat="0" applyFill="0" applyAlignment="0" applyProtection="0"/>
    <xf numFmtId="0" fontId="18" fillId="20" borderId="52" applyNumberFormat="0" applyAlignment="0" applyProtection="0"/>
    <xf numFmtId="0" fontId="23" fillId="0" borderId="53" applyNumberFormat="0" applyFill="0" applyAlignment="0" applyProtection="0"/>
    <xf numFmtId="0" fontId="17" fillId="7" borderId="51" applyNumberFormat="0" applyAlignment="0" applyProtection="0"/>
    <xf numFmtId="0" fontId="17" fillId="7" borderId="51" applyNumberFormat="0" applyAlignment="0" applyProtection="0"/>
    <xf numFmtId="0" fontId="18" fillId="20" borderId="52" applyNumberFormat="0" applyAlignment="0" applyProtection="0"/>
    <xf numFmtId="0" fontId="19" fillId="20" borderId="51" applyNumberFormat="0" applyAlignment="0" applyProtection="0"/>
    <xf numFmtId="0" fontId="15" fillId="23" borderId="54" applyNumberFormat="0" applyFont="0" applyAlignment="0" applyProtection="0"/>
    <xf numFmtId="0" fontId="19" fillId="20" borderId="51" applyNumberFormat="0" applyAlignment="0" applyProtection="0"/>
    <xf numFmtId="0" fontId="23" fillId="0" borderId="53" applyNumberFormat="0" applyFill="0" applyAlignment="0" applyProtection="0"/>
    <xf numFmtId="0" fontId="19" fillId="20" borderId="51" applyNumberFormat="0" applyAlignment="0" applyProtection="0"/>
    <xf numFmtId="0" fontId="19" fillId="20" borderId="51" applyNumberFormat="0" applyAlignment="0" applyProtection="0"/>
    <xf numFmtId="0" fontId="15" fillId="23" borderId="54" applyNumberFormat="0" applyFont="0" applyAlignment="0" applyProtection="0"/>
    <xf numFmtId="0" fontId="17" fillId="7" borderId="51" applyNumberFormat="0" applyAlignment="0" applyProtection="0"/>
    <xf numFmtId="0" fontId="23" fillId="0" borderId="53" applyNumberFormat="0" applyFill="0" applyAlignment="0" applyProtection="0"/>
    <xf numFmtId="0" fontId="15" fillId="23" borderId="54" applyNumberFormat="0" applyFont="0" applyAlignment="0" applyProtection="0"/>
    <xf numFmtId="0" fontId="15" fillId="23" borderId="54" applyNumberFormat="0" applyFont="0" applyAlignment="0" applyProtection="0"/>
    <xf numFmtId="0" fontId="17" fillId="7" borderId="51" applyNumberFormat="0" applyAlignment="0" applyProtection="0"/>
    <xf numFmtId="0" fontId="18" fillId="20" borderId="52" applyNumberFormat="0" applyAlignment="0" applyProtection="0"/>
    <xf numFmtId="0" fontId="19" fillId="20" borderId="51" applyNumberFormat="0" applyAlignment="0" applyProtection="0"/>
    <xf numFmtId="0" fontId="23" fillId="0" borderId="53" applyNumberFormat="0" applyFill="0" applyAlignment="0" applyProtection="0"/>
    <xf numFmtId="0" fontId="15" fillId="23" borderId="54" applyNumberFormat="0" applyFont="0" applyAlignment="0" applyProtection="0"/>
    <xf numFmtId="0" fontId="19" fillId="20" borderId="51" applyNumberFormat="0" applyAlignment="0" applyProtection="0"/>
    <xf numFmtId="0" fontId="23" fillId="0" borderId="53" applyNumberFormat="0" applyFill="0" applyAlignment="0" applyProtection="0"/>
    <xf numFmtId="0" fontId="18" fillId="20" borderId="52" applyNumberFormat="0" applyAlignment="0" applyProtection="0"/>
    <xf numFmtId="0" fontId="17" fillId="7" borderId="51" applyNumberFormat="0" applyAlignment="0" applyProtection="0"/>
    <xf numFmtId="0" fontId="15" fillId="23" borderId="54" applyNumberFormat="0" applyFont="0" applyAlignment="0" applyProtection="0"/>
    <xf numFmtId="0" fontId="19" fillId="20" borderId="51" applyNumberFormat="0" applyAlignment="0" applyProtection="0"/>
    <xf numFmtId="0" fontId="23" fillId="0" borderId="53" applyNumberFormat="0" applyFill="0" applyAlignment="0" applyProtection="0"/>
    <xf numFmtId="0" fontId="23" fillId="0" borderId="53" applyNumberFormat="0" applyFill="0" applyAlignment="0" applyProtection="0"/>
    <xf numFmtId="0" fontId="17" fillId="7" borderId="51" applyNumberFormat="0" applyAlignment="0" applyProtection="0"/>
    <xf numFmtId="0" fontId="15" fillId="23" borderId="54" applyNumberFormat="0" applyFont="0" applyAlignment="0" applyProtection="0"/>
    <xf numFmtId="0" fontId="18" fillId="20" borderId="52" applyNumberFormat="0" applyAlignment="0" applyProtection="0"/>
    <xf numFmtId="0" fontId="23" fillId="0" borderId="53" applyNumberFormat="0" applyFill="0" applyAlignment="0" applyProtection="0"/>
    <xf numFmtId="0" fontId="18" fillId="20" borderId="52" applyNumberFormat="0" applyAlignment="0" applyProtection="0"/>
    <xf numFmtId="0" fontId="18" fillId="20" borderId="52" applyNumberFormat="0" applyAlignment="0" applyProtection="0"/>
    <xf numFmtId="0" fontId="17" fillId="7" borderId="51" applyNumberFormat="0" applyAlignment="0" applyProtection="0"/>
    <xf numFmtId="0" fontId="18" fillId="20" borderId="52" applyNumberFormat="0" applyAlignment="0" applyProtection="0"/>
    <xf numFmtId="0" fontId="19" fillId="20" borderId="51" applyNumberFormat="0" applyAlignment="0" applyProtection="0"/>
    <xf numFmtId="0" fontId="19" fillId="20" borderId="51" applyNumberFormat="0" applyAlignment="0" applyProtection="0"/>
    <xf numFmtId="0" fontId="23" fillId="0" borderId="53" applyNumberFormat="0" applyFill="0" applyAlignment="0" applyProtection="0"/>
    <xf numFmtId="0" fontId="18" fillId="20" borderId="52" applyNumberFormat="0" applyAlignment="0" applyProtection="0"/>
    <xf numFmtId="0" fontId="19" fillId="20" borderId="51" applyNumberFormat="0" applyAlignment="0" applyProtection="0"/>
    <xf numFmtId="0" fontId="23" fillId="0" borderId="53" applyNumberFormat="0" applyFill="0" applyAlignment="0" applyProtection="0"/>
    <xf numFmtId="0" fontId="15" fillId="23" borderId="54" applyNumberFormat="0" applyFont="0" applyAlignment="0" applyProtection="0"/>
    <xf numFmtId="0" fontId="17" fillId="7" borderId="51" applyNumberFormat="0" applyAlignment="0" applyProtection="0"/>
    <xf numFmtId="0" fontId="15" fillId="23" borderId="54" applyNumberFormat="0" applyFont="0" applyAlignment="0" applyProtection="0"/>
    <xf numFmtId="0" fontId="15" fillId="23" borderId="54" applyNumberFormat="0" applyFont="0" applyAlignment="0" applyProtection="0"/>
    <xf numFmtId="0" fontId="23" fillId="0" borderId="53" applyNumberFormat="0" applyFill="0" applyAlignment="0" applyProtection="0"/>
    <xf numFmtId="0" fontId="15" fillId="23" borderId="54" applyNumberFormat="0" applyFont="0" applyAlignment="0" applyProtection="0"/>
    <xf numFmtId="0" fontId="19" fillId="20" borderId="51" applyNumberFormat="0" applyAlignment="0" applyProtection="0"/>
    <xf numFmtId="0" fontId="17" fillId="7" borderId="51" applyNumberFormat="0" applyAlignment="0" applyProtection="0"/>
    <xf numFmtId="0" fontId="19" fillId="20" borderId="51" applyNumberFormat="0" applyAlignment="0" applyProtection="0"/>
    <xf numFmtId="0" fontId="18" fillId="20" borderId="52" applyNumberFormat="0" applyAlignment="0" applyProtection="0"/>
    <xf numFmtId="0" fontId="15" fillId="23" borderId="54" applyNumberFormat="0" applyFont="0" applyAlignment="0" applyProtection="0"/>
    <xf numFmtId="0" fontId="23" fillId="0" borderId="53" applyNumberFormat="0" applyFill="0" applyAlignment="0" applyProtection="0"/>
    <xf numFmtId="0" fontId="19" fillId="20" borderId="51" applyNumberFormat="0" applyAlignment="0" applyProtection="0"/>
    <xf numFmtId="0" fontId="23" fillId="0" borderId="53" applyNumberFormat="0" applyFill="0" applyAlignment="0" applyProtection="0"/>
    <xf numFmtId="0" fontId="18" fillId="20" borderId="52" applyNumberFormat="0" applyAlignment="0" applyProtection="0"/>
    <xf numFmtId="0" fontId="19" fillId="20" borderId="51" applyNumberFormat="0" applyAlignment="0" applyProtection="0"/>
    <xf numFmtId="0" fontId="17" fillId="7" borderId="51" applyNumberFormat="0" applyAlignment="0" applyProtection="0"/>
    <xf numFmtId="0" fontId="23" fillId="0" borderId="53" applyNumberFormat="0" applyFill="0" applyAlignment="0" applyProtection="0"/>
    <xf numFmtId="0" fontId="18" fillId="20" borderId="52" applyNumberFormat="0" applyAlignment="0" applyProtection="0"/>
    <xf numFmtId="0" fontId="17" fillId="7" borderId="51" applyNumberFormat="0" applyAlignment="0" applyProtection="0"/>
    <xf numFmtId="0" fontId="19" fillId="20" borderId="51" applyNumberFormat="0" applyAlignment="0" applyProtection="0"/>
    <xf numFmtId="0" fontId="18" fillId="20" borderId="52" applyNumberFormat="0" applyAlignment="0" applyProtection="0"/>
    <xf numFmtId="0" fontId="18" fillId="20" borderId="52" applyNumberFormat="0" applyAlignment="0" applyProtection="0"/>
    <xf numFmtId="0" fontId="15" fillId="23" borderId="54" applyNumberFormat="0" applyFont="0" applyAlignment="0" applyProtection="0"/>
    <xf numFmtId="0" fontId="17" fillId="7" borderId="51" applyNumberFormat="0" applyAlignment="0" applyProtection="0"/>
    <xf numFmtId="0" fontId="18" fillId="20" borderId="52" applyNumberFormat="0" applyAlignment="0" applyProtection="0"/>
    <xf numFmtId="0" fontId="19" fillId="20" borderId="51" applyNumberFormat="0" applyAlignment="0" applyProtection="0"/>
    <xf numFmtId="0" fontId="23" fillId="0" borderId="53" applyNumberFormat="0" applyFill="0" applyAlignment="0" applyProtection="0"/>
    <xf numFmtId="0" fontId="15" fillId="23" borderId="54" applyNumberFormat="0" applyFont="0" applyAlignment="0" applyProtection="0"/>
    <xf numFmtId="0" fontId="17" fillId="7" borderId="51" applyNumberFormat="0" applyAlignment="0" applyProtection="0"/>
    <xf numFmtId="0" fontId="19" fillId="20" borderId="51" applyNumberFormat="0" applyAlignment="0" applyProtection="0"/>
    <xf numFmtId="0" fontId="17" fillId="7" borderId="51" applyNumberFormat="0" applyAlignment="0" applyProtection="0"/>
    <xf numFmtId="0" fontId="23" fillId="0" borderId="53" applyNumberFormat="0" applyFill="0" applyAlignment="0" applyProtection="0"/>
    <xf numFmtId="0" fontId="18" fillId="20" borderId="52" applyNumberFormat="0" applyAlignment="0" applyProtection="0"/>
    <xf numFmtId="0" fontId="18" fillId="20" borderId="52" applyNumberFormat="0" applyAlignment="0" applyProtection="0"/>
    <xf numFmtId="0" fontId="15" fillId="23" borderId="54" applyNumberFormat="0" applyFont="0" applyAlignment="0" applyProtection="0"/>
    <xf numFmtId="0" fontId="18" fillId="20" borderId="52" applyNumberFormat="0" applyAlignment="0" applyProtection="0"/>
    <xf numFmtId="0" fontId="23" fillId="0" borderId="53" applyNumberFormat="0" applyFill="0" applyAlignment="0" applyProtection="0"/>
    <xf numFmtId="0" fontId="18" fillId="20" borderId="52" applyNumberFormat="0" applyAlignment="0" applyProtection="0"/>
    <xf numFmtId="0" fontId="23" fillId="0" borderId="53" applyNumberFormat="0" applyFill="0" applyAlignment="0" applyProtection="0"/>
    <xf numFmtId="0" fontId="17" fillId="7" borderId="51" applyNumberFormat="0" applyAlignment="0" applyProtection="0"/>
    <xf numFmtId="0" fontId="17" fillId="7" borderId="51" applyNumberFormat="0" applyAlignment="0" applyProtection="0"/>
    <xf numFmtId="0" fontId="18" fillId="20" borderId="52" applyNumberFormat="0" applyAlignment="0" applyProtection="0"/>
    <xf numFmtId="0" fontId="19" fillId="20" borderId="51" applyNumberFormat="0" applyAlignment="0" applyProtection="0"/>
    <xf numFmtId="0" fontId="15" fillId="23" borderId="54" applyNumberFormat="0" applyFont="0" applyAlignment="0" applyProtection="0"/>
    <xf numFmtId="0" fontId="19" fillId="20" borderId="51" applyNumberFormat="0" applyAlignment="0" applyProtection="0"/>
    <xf numFmtId="0" fontId="23" fillId="0" borderId="53" applyNumberFormat="0" applyFill="0" applyAlignment="0" applyProtection="0"/>
    <xf numFmtId="0" fontId="19" fillId="20" borderId="51" applyNumberFormat="0" applyAlignment="0" applyProtection="0"/>
    <xf numFmtId="0" fontId="19" fillId="20" borderId="51" applyNumberFormat="0" applyAlignment="0" applyProtection="0"/>
    <xf numFmtId="0" fontId="15" fillId="23" borderId="54" applyNumberFormat="0" applyFont="0" applyAlignment="0" applyProtection="0"/>
    <xf numFmtId="0" fontId="17" fillId="7" borderId="51" applyNumberFormat="0" applyAlignment="0" applyProtection="0"/>
    <xf numFmtId="0" fontId="23" fillId="0" borderId="53" applyNumberFormat="0" applyFill="0" applyAlignment="0" applyProtection="0"/>
    <xf numFmtId="0" fontId="15" fillId="23" borderId="54" applyNumberFormat="0" applyFont="0" applyAlignment="0" applyProtection="0"/>
    <xf numFmtId="0" fontId="15" fillId="23" borderId="54" applyNumberFormat="0" applyFont="0" applyAlignment="0" applyProtection="0"/>
    <xf numFmtId="0" fontId="17" fillId="7" borderId="51" applyNumberFormat="0" applyAlignment="0" applyProtection="0"/>
    <xf numFmtId="0" fontId="18" fillId="20" borderId="52" applyNumberFormat="0" applyAlignment="0" applyProtection="0"/>
    <xf numFmtId="0" fontId="19" fillId="20" borderId="51" applyNumberFormat="0" applyAlignment="0" applyProtection="0"/>
    <xf numFmtId="0" fontId="23" fillId="0" borderId="53" applyNumberFormat="0" applyFill="0" applyAlignment="0" applyProtection="0"/>
    <xf numFmtId="0" fontId="15" fillId="23" borderId="54" applyNumberFormat="0" applyFont="0" applyAlignment="0" applyProtection="0"/>
    <xf numFmtId="0" fontId="19" fillId="20" borderId="51" applyNumberFormat="0" applyAlignment="0" applyProtection="0"/>
    <xf numFmtId="0" fontId="23" fillId="0" borderId="53" applyNumberFormat="0" applyFill="0" applyAlignment="0" applyProtection="0"/>
    <xf numFmtId="0" fontId="18" fillId="20" borderId="52" applyNumberFormat="0" applyAlignment="0" applyProtection="0"/>
    <xf numFmtId="0" fontId="17" fillId="7" borderId="51" applyNumberFormat="0" applyAlignment="0" applyProtection="0"/>
    <xf numFmtId="0" fontId="17" fillId="7" borderId="51" applyNumberFormat="0" applyAlignment="0" applyProtection="0"/>
    <xf numFmtId="0" fontId="17" fillId="7" borderId="51" applyNumberFormat="0" applyAlignment="0" applyProtection="0"/>
    <xf numFmtId="0" fontId="18" fillId="20" borderId="52" applyNumberFormat="0" applyAlignment="0" applyProtection="0"/>
    <xf numFmtId="0" fontId="19" fillId="20" borderId="51" applyNumberFormat="0" applyAlignment="0" applyProtection="0"/>
    <xf numFmtId="0" fontId="23" fillId="0" borderId="53" applyNumberFormat="0" applyFill="0" applyAlignment="0" applyProtection="0"/>
    <xf numFmtId="0" fontId="15" fillId="23" borderId="54" applyNumberFormat="0" applyFont="0" applyAlignment="0" applyProtection="0"/>
    <xf numFmtId="0" fontId="17" fillId="7" borderId="51" applyNumberFormat="0" applyAlignment="0" applyProtection="0"/>
    <xf numFmtId="0" fontId="19" fillId="20" borderId="51" applyNumberFormat="0" applyAlignment="0" applyProtection="0"/>
    <xf numFmtId="0" fontId="17" fillId="7" borderId="51" applyNumberFormat="0" applyAlignment="0" applyProtection="0"/>
    <xf numFmtId="0" fontId="23" fillId="0" borderId="53" applyNumberFormat="0" applyFill="0" applyAlignment="0" applyProtection="0"/>
    <xf numFmtId="0" fontId="18" fillId="20" borderId="52" applyNumberFormat="0" applyAlignment="0" applyProtection="0"/>
    <xf numFmtId="0" fontId="18" fillId="20" borderId="52" applyNumberFormat="0" applyAlignment="0" applyProtection="0"/>
    <xf numFmtId="0" fontId="15" fillId="23" borderId="54" applyNumberFormat="0" applyFont="0" applyAlignment="0" applyProtection="0"/>
    <xf numFmtId="0" fontId="18" fillId="20" borderId="52" applyNumberFormat="0" applyAlignment="0" applyProtection="0"/>
    <xf numFmtId="0" fontId="23" fillId="0" borderId="53" applyNumberFormat="0" applyFill="0" applyAlignment="0" applyProtection="0"/>
    <xf numFmtId="0" fontId="18" fillId="20" borderId="52" applyNumberFormat="0" applyAlignment="0" applyProtection="0"/>
    <xf numFmtId="0" fontId="23" fillId="0" borderId="53" applyNumberFormat="0" applyFill="0" applyAlignment="0" applyProtection="0"/>
    <xf numFmtId="0" fontId="17" fillId="7" borderId="51" applyNumberFormat="0" applyAlignment="0" applyProtection="0"/>
    <xf numFmtId="0" fontId="17" fillId="7" borderId="51" applyNumberFormat="0" applyAlignment="0" applyProtection="0"/>
    <xf numFmtId="0" fontId="18" fillId="20" borderId="52" applyNumberFormat="0" applyAlignment="0" applyProtection="0"/>
    <xf numFmtId="0" fontId="19" fillId="20" borderId="51" applyNumberFormat="0" applyAlignment="0" applyProtection="0"/>
    <xf numFmtId="0" fontId="15" fillId="23" borderId="54" applyNumberFormat="0" applyFont="0" applyAlignment="0" applyProtection="0"/>
    <xf numFmtId="0" fontId="19" fillId="20" borderId="51" applyNumberFormat="0" applyAlignment="0" applyProtection="0"/>
    <xf numFmtId="0" fontId="23" fillId="0" borderId="53" applyNumberFormat="0" applyFill="0" applyAlignment="0" applyProtection="0"/>
    <xf numFmtId="0" fontId="19" fillId="20" borderId="51" applyNumberFormat="0" applyAlignment="0" applyProtection="0"/>
    <xf numFmtId="0" fontId="19" fillId="20" borderId="51" applyNumberFormat="0" applyAlignment="0" applyProtection="0"/>
    <xf numFmtId="0" fontId="15" fillId="23" borderId="54" applyNumberFormat="0" applyFont="0" applyAlignment="0" applyProtection="0"/>
    <xf numFmtId="0" fontId="17" fillId="7" borderId="51" applyNumberFormat="0" applyAlignment="0" applyProtection="0"/>
    <xf numFmtId="0" fontId="23" fillId="0" borderId="53" applyNumberFormat="0" applyFill="0" applyAlignment="0" applyProtection="0"/>
    <xf numFmtId="0" fontId="15" fillId="23" borderId="54" applyNumberFormat="0" applyFont="0" applyAlignment="0" applyProtection="0"/>
    <xf numFmtId="0" fontId="15" fillId="23" borderId="54" applyNumberFormat="0" applyFont="0" applyAlignment="0" applyProtection="0"/>
    <xf numFmtId="0" fontId="17" fillId="7" borderId="51" applyNumberFormat="0" applyAlignment="0" applyProtection="0"/>
    <xf numFmtId="0" fontId="18" fillId="20" borderId="52" applyNumberFormat="0" applyAlignment="0" applyProtection="0"/>
    <xf numFmtId="0" fontId="19" fillId="20" borderId="51" applyNumberFormat="0" applyAlignment="0" applyProtection="0"/>
    <xf numFmtId="0" fontId="23" fillId="0" borderId="53" applyNumberFormat="0" applyFill="0" applyAlignment="0" applyProtection="0"/>
    <xf numFmtId="0" fontId="15" fillId="23" borderId="54" applyNumberFormat="0" applyFont="0" applyAlignment="0" applyProtection="0"/>
    <xf numFmtId="0" fontId="19" fillId="20" borderId="51" applyNumberFormat="0" applyAlignment="0" applyProtection="0"/>
    <xf numFmtId="0" fontId="23" fillId="0" borderId="53" applyNumberFormat="0" applyFill="0" applyAlignment="0" applyProtection="0"/>
    <xf numFmtId="0" fontId="18" fillId="20" borderId="52" applyNumberFormat="0" applyAlignment="0" applyProtection="0"/>
    <xf numFmtId="0" fontId="17" fillId="7" borderId="51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</cellStyleXfs>
  <cellXfs count="429">
    <xf numFmtId="0" fontId="0" fillId="0" borderId="0" xfId="0"/>
    <xf numFmtId="0" fontId="14" fillId="0" borderId="0" xfId="0" applyFont="1"/>
    <xf numFmtId="0" fontId="14" fillId="0" borderId="0" xfId="37" applyAlignment="1">
      <alignment horizontal="right"/>
    </xf>
    <xf numFmtId="0" fontId="34" fillId="0" borderId="0" xfId="44" applyFont="1"/>
    <xf numFmtId="0" fontId="35" fillId="0" borderId="0" xfId="45" applyFont="1"/>
    <xf numFmtId="0" fontId="14" fillId="0" borderId="0" xfId="37"/>
    <xf numFmtId="0" fontId="14" fillId="0" borderId="0" xfId="37" applyAlignment="1">
      <alignment horizontal="center" vertical="center" wrapText="1"/>
    </xf>
    <xf numFmtId="0" fontId="14" fillId="0" borderId="0" xfId="37" applyAlignment="1">
      <alignment horizontal="left" vertical="center" wrapText="1"/>
    </xf>
    <xf numFmtId="0" fontId="14" fillId="0" borderId="10" xfId="37" applyBorder="1" applyAlignment="1">
      <alignment horizontal="center" vertical="center" textRotation="90" wrapText="1"/>
    </xf>
    <xf numFmtId="0" fontId="14" fillId="0" borderId="10" xfId="0" applyFont="1" applyBorder="1" applyAlignment="1">
      <alignment horizontal="center" vertical="center" textRotation="90" wrapText="1"/>
    </xf>
    <xf numFmtId="0" fontId="14" fillId="0" borderId="10" xfId="37" applyBorder="1" applyAlignment="1">
      <alignment horizontal="center" vertical="center" wrapText="1"/>
    </xf>
    <xf numFmtId="0" fontId="37" fillId="0" borderId="10" xfId="44" applyFont="1" applyBorder="1" applyAlignment="1">
      <alignment horizontal="center"/>
    </xf>
    <xf numFmtId="0" fontId="14" fillId="0" borderId="0" xfId="107" applyFont="1"/>
    <xf numFmtId="0" fontId="32" fillId="0" borderId="0" xfId="36"/>
    <xf numFmtId="0" fontId="48" fillId="0" borderId="0" xfId="36" applyFont="1"/>
    <xf numFmtId="0" fontId="41" fillId="0" borderId="0" xfId="55" applyFont="1" applyAlignment="1">
      <alignment vertical="center"/>
    </xf>
    <xf numFmtId="0" fontId="14" fillId="0" borderId="12" xfId="37" applyBorder="1" applyAlignment="1">
      <alignment horizontal="center" vertical="center" wrapText="1"/>
    </xf>
    <xf numFmtId="0" fontId="38" fillId="0" borderId="0" xfId="55" applyFont="1" applyAlignment="1">
      <alignment vertical="center" wrapText="1"/>
    </xf>
    <xf numFmtId="0" fontId="14" fillId="0" borderId="0" xfId="280" applyAlignment="1">
      <alignment vertical="center" wrapText="1"/>
    </xf>
    <xf numFmtId="0" fontId="14" fillId="0" borderId="0" xfId="37" applyAlignment="1">
      <alignment vertical="center"/>
    </xf>
    <xf numFmtId="0" fontId="40" fillId="0" borderId="0" xfId="37" applyFont="1" applyAlignment="1">
      <alignment horizontal="right" vertical="center"/>
    </xf>
    <xf numFmtId="0" fontId="38" fillId="0" borderId="0" xfId="55" applyFont="1" applyAlignment="1">
      <alignment vertical="center"/>
    </xf>
    <xf numFmtId="0" fontId="36" fillId="0" borderId="0" xfId="45" applyFont="1" applyAlignment="1">
      <alignment horizontal="center" vertical="center" wrapText="1"/>
    </xf>
    <xf numFmtId="0" fontId="37" fillId="0" borderId="10" xfId="45" applyFont="1" applyBorder="1" applyAlignment="1">
      <alignment horizontal="center" vertical="center"/>
    </xf>
    <xf numFmtId="0" fontId="47" fillId="0" borderId="10" xfId="36" applyFont="1" applyBorder="1" applyAlignment="1">
      <alignment wrapText="1"/>
    </xf>
    <xf numFmtId="0" fontId="40" fillId="0" borderId="0" xfId="37" applyFont="1" applyAlignment="1">
      <alignment horizontal="right"/>
    </xf>
    <xf numFmtId="0" fontId="14" fillId="24" borderId="0" xfId="37" applyFill="1"/>
    <xf numFmtId="0" fontId="49" fillId="0" borderId="0" xfId="37" applyFont="1"/>
    <xf numFmtId="0" fontId="49" fillId="0" borderId="0" xfId="55" applyFont="1" applyAlignment="1">
      <alignment horizontal="center" vertical="center"/>
    </xf>
    <xf numFmtId="0" fontId="49" fillId="0" borderId="0" xfId="37" applyFont="1" applyAlignment="1">
      <alignment horizontal="center" vertical="center" wrapText="1"/>
    </xf>
    <xf numFmtId="0" fontId="49" fillId="0" borderId="0" xfId="37" applyFont="1" applyAlignment="1">
      <alignment horizontal="left" vertical="center" wrapText="1"/>
    </xf>
    <xf numFmtId="0" fontId="50" fillId="0" borderId="0" xfId="36" applyFont="1"/>
    <xf numFmtId="0" fontId="14" fillId="0" borderId="10" xfId="36" applyFont="1" applyBorder="1" applyAlignment="1">
      <alignment horizontal="center" vertical="center" wrapText="1"/>
    </xf>
    <xf numFmtId="0" fontId="40" fillId="24" borderId="0" xfId="37" applyFont="1" applyFill="1" applyAlignment="1">
      <alignment horizontal="right" vertical="center"/>
    </xf>
    <xf numFmtId="0" fontId="40" fillId="24" borderId="0" xfId="37" applyFont="1" applyFill="1" applyAlignment="1">
      <alignment horizontal="right"/>
    </xf>
    <xf numFmtId="0" fontId="38" fillId="24" borderId="0" xfId="55" applyFont="1" applyFill="1" applyAlignment="1">
      <alignment vertical="center"/>
    </xf>
    <xf numFmtId="0" fontId="40" fillId="24" borderId="0" xfId="37" applyFont="1" applyFill="1"/>
    <xf numFmtId="0" fontId="14" fillId="24" borderId="10" xfId="37" applyFill="1" applyBorder="1"/>
    <xf numFmtId="0" fontId="35" fillId="0" borderId="18" xfId="45" applyFont="1" applyBorder="1" applyAlignment="1">
      <alignment horizontal="center"/>
    </xf>
    <xf numFmtId="0" fontId="36" fillId="0" borderId="10" xfId="45" applyFont="1" applyBorder="1" applyAlignment="1">
      <alignment horizontal="center" vertical="center" textRotation="90" wrapText="1"/>
    </xf>
    <xf numFmtId="49" fontId="51" fillId="24" borderId="0" xfId="57" applyNumberFormat="1" applyFont="1" applyFill="1" applyAlignment="1">
      <alignment horizontal="center" vertical="center"/>
    </xf>
    <xf numFmtId="0" fontId="14" fillId="24" borderId="0" xfId="57" applyFill="1" applyAlignment="1">
      <alignment wrapText="1"/>
    </xf>
    <xf numFmtId="0" fontId="51" fillId="24" borderId="0" xfId="57" applyFont="1" applyFill="1" applyAlignment="1">
      <alignment horizontal="center" vertical="center" wrapText="1"/>
    </xf>
    <xf numFmtId="0" fontId="14" fillId="24" borderId="0" xfId="57" applyFill="1" applyAlignment="1">
      <alignment horizontal="center" vertical="center" wrapText="1"/>
    </xf>
    <xf numFmtId="0" fontId="14" fillId="24" borderId="0" xfId="57" applyFill="1"/>
    <xf numFmtId="0" fontId="41" fillId="24" borderId="0" xfId="0" applyFont="1" applyFill="1" applyAlignment="1">
      <alignment horizontal="right" vertical="center"/>
    </xf>
    <xf numFmtId="0" fontId="43" fillId="24" borderId="0" xfId="0" applyFont="1" applyFill="1" applyAlignment="1">
      <alignment horizontal="center" vertical="top"/>
    </xf>
    <xf numFmtId="0" fontId="41" fillId="24" borderId="0" xfId="0" applyFont="1" applyFill="1" applyAlignment="1">
      <alignment horizontal="justify" vertical="center"/>
    </xf>
    <xf numFmtId="0" fontId="56" fillId="0" borderId="32" xfId="57" applyFont="1" applyBorder="1" applyAlignment="1">
      <alignment horizontal="center" vertical="center" wrapText="1"/>
    </xf>
    <xf numFmtId="0" fontId="14" fillId="24" borderId="0" xfId="57" applyFill="1" applyAlignment="1">
      <alignment vertical="center"/>
    </xf>
    <xf numFmtId="49" fontId="51" fillId="0" borderId="25" xfId="0" applyNumberFormat="1" applyFont="1" applyBorder="1" applyAlignment="1">
      <alignment horizontal="center" vertical="center"/>
    </xf>
    <xf numFmtId="0" fontId="14" fillId="0" borderId="26" xfId="0" applyFont="1" applyBorder="1" applyAlignment="1">
      <alignment vertical="center" wrapText="1"/>
    </xf>
    <xf numFmtId="0" fontId="51" fillId="0" borderId="27" xfId="57" applyFont="1" applyBorder="1" applyAlignment="1">
      <alignment horizontal="center" vertical="center"/>
    </xf>
    <xf numFmtId="0" fontId="51" fillId="0" borderId="36" xfId="57" applyFont="1" applyBorder="1" applyAlignment="1">
      <alignment horizontal="center" vertical="center"/>
    </xf>
    <xf numFmtId="0" fontId="51" fillId="0" borderId="26" xfId="0" applyFont="1" applyBorder="1" applyAlignment="1">
      <alignment horizontal="center" vertical="center"/>
    </xf>
    <xf numFmtId="165" fontId="14" fillId="0" borderId="26" xfId="624" applyNumberFormat="1" applyFont="1" applyFill="1" applyBorder="1" applyAlignment="1">
      <alignment horizontal="center" vertical="center"/>
    </xf>
    <xf numFmtId="49" fontId="51" fillId="0" borderId="29" xfId="0" applyNumberFormat="1" applyFont="1" applyBorder="1" applyAlignment="1">
      <alignment horizontal="center" vertical="center"/>
    </xf>
    <xf numFmtId="0" fontId="14" fillId="0" borderId="10" xfId="57" applyBorder="1" applyAlignment="1">
      <alignment horizontal="left" vertical="center" indent="1"/>
    </xf>
    <xf numFmtId="0" fontId="51" fillId="0" borderId="30" xfId="57" applyFont="1" applyBorder="1" applyAlignment="1">
      <alignment horizontal="center" vertical="center"/>
    </xf>
    <xf numFmtId="0" fontId="51" fillId="0" borderId="24" xfId="57" applyFont="1" applyBorder="1" applyAlignment="1">
      <alignment horizontal="center" vertical="center"/>
    </xf>
    <xf numFmtId="0" fontId="51" fillId="0" borderId="10" xfId="0" applyFont="1" applyBorder="1" applyAlignment="1">
      <alignment horizontal="center" vertical="center"/>
    </xf>
    <xf numFmtId="165" fontId="14" fillId="0" borderId="10" xfId="624" applyNumberFormat="1" applyFont="1" applyFill="1" applyBorder="1" applyAlignment="1">
      <alignment horizontal="center" vertical="center"/>
    </xf>
    <xf numFmtId="0" fontId="14" fillId="0" borderId="10" xfId="57" applyBorder="1" applyAlignment="1">
      <alignment horizontal="left" vertical="center" wrapText="1" indent="1"/>
    </xf>
    <xf numFmtId="0" fontId="14" fillId="0" borderId="10" xfId="57" applyBorder="1" applyAlignment="1">
      <alignment horizontal="left" vertical="center" indent="3"/>
    </xf>
    <xf numFmtId="0" fontId="14" fillId="0" borderId="10" xfId="57" applyBorder="1" applyAlignment="1">
      <alignment horizontal="left" vertical="center" wrapText="1" indent="3"/>
    </xf>
    <xf numFmtId="0" fontId="14" fillId="0" borderId="10" xfId="0" applyFont="1" applyBorder="1" applyAlignment="1">
      <alignment horizontal="left" vertical="center" wrapText="1" indent="1"/>
    </xf>
    <xf numFmtId="0" fontId="14" fillId="0" borderId="10" xfId="57" applyBorder="1" applyAlignment="1">
      <alignment horizontal="left" vertical="center" wrapText="1" indent="5"/>
    </xf>
    <xf numFmtId="0" fontId="14" fillId="0" borderId="10" xfId="0" applyFont="1" applyBorder="1" applyAlignment="1">
      <alignment horizontal="left" vertical="center" wrapText="1" indent="7"/>
    </xf>
    <xf numFmtId="49" fontId="51" fillId="0" borderId="37" xfId="0" applyNumberFormat="1" applyFont="1" applyBorder="1" applyAlignment="1">
      <alignment horizontal="center" vertical="center"/>
    </xf>
    <xf numFmtId="0" fontId="14" fillId="0" borderId="11" xfId="57" applyBorder="1" applyAlignment="1">
      <alignment horizontal="left" vertical="center" indent="3"/>
    </xf>
    <xf numFmtId="0" fontId="51" fillId="0" borderId="38" xfId="57" applyFont="1" applyBorder="1" applyAlignment="1">
      <alignment horizontal="center" vertical="center"/>
    </xf>
    <xf numFmtId="0" fontId="51" fillId="0" borderId="15" xfId="57" applyFont="1" applyBorder="1" applyAlignment="1">
      <alignment horizontal="center" vertical="center"/>
    </xf>
    <xf numFmtId="0" fontId="14" fillId="24" borderId="26" xfId="0" applyFont="1" applyFill="1" applyBorder="1" applyAlignment="1">
      <alignment horizontal="left" vertical="center" wrapText="1" indent="1"/>
    </xf>
    <xf numFmtId="49" fontId="51" fillId="0" borderId="39" xfId="0" applyNumberFormat="1" applyFont="1" applyBorder="1" applyAlignment="1">
      <alignment horizontal="center" vertical="center"/>
    </xf>
    <xf numFmtId="0" fontId="14" fillId="0" borderId="32" xfId="57" applyBorder="1" applyAlignment="1">
      <alignment horizontal="left" vertical="center" indent="3"/>
    </xf>
    <xf numFmtId="0" fontId="51" fillId="0" borderId="31" xfId="57" applyFont="1" applyBorder="1" applyAlignment="1">
      <alignment horizontal="center" vertical="center"/>
    </xf>
    <xf numFmtId="0" fontId="51" fillId="0" borderId="40" xfId="57" applyFont="1" applyBorder="1" applyAlignment="1">
      <alignment horizontal="center" vertical="center"/>
    </xf>
    <xf numFmtId="49" fontId="51" fillId="0" borderId="41" xfId="0" applyNumberFormat="1" applyFont="1" applyBorder="1" applyAlignment="1">
      <alignment horizontal="center" vertical="center"/>
    </xf>
    <xf numFmtId="0" fontId="51" fillId="0" borderId="42" xfId="57" applyFont="1" applyBorder="1" applyAlignment="1">
      <alignment horizontal="center" vertical="center"/>
    </xf>
    <xf numFmtId="0" fontId="51" fillId="0" borderId="21" xfId="57" applyFont="1" applyBorder="1" applyAlignment="1">
      <alignment horizontal="center" vertical="center"/>
    </xf>
    <xf numFmtId="0" fontId="14" fillId="0" borderId="10" xfId="0" applyFont="1" applyBorder="1" applyAlignment="1">
      <alignment vertical="center" wrapText="1"/>
    </xf>
    <xf numFmtId="0" fontId="14" fillId="0" borderId="32" xfId="0" applyFont="1" applyBorder="1" applyAlignment="1">
      <alignment horizontal="left" vertical="center" wrapText="1" indent="1"/>
    </xf>
    <xf numFmtId="0" fontId="14" fillId="0" borderId="13" xfId="0" applyFont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0" fontId="14" fillId="0" borderId="10" xfId="57" applyBorder="1" applyAlignment="1">
      <alignment horizontal="left" vertical="center" indent="5"/>
    </xf>
    <xf numFmtId="0" fontId="14" fillId="0" borderId="32" xfId="57" applyBorder="1" applyAlignment="1">
      <alignment horizontal="left" vertical="center" indent="5"/>
    </xf>
    <xf numFmtId="0" fontId="14" fillId="0" borderId="32" xfId="0" applyFont="1" applyBorder="1" applyAlignment="1">
      <alignment vertical="center" wrapText="1"/>
    </xf>
    <xf numFmtId="165" fontId="14" fillId="0" borderId="31" xfId="624" applyNumberFormat="1" applyFont="1" applyFill="1" applyBorder="1" applyAlignment="1">
      <alignment horizontal="center" vertical="center"/>
    </xf>
    <xf numFmtId="0" fontId="51" fillId="0" borderId="30" xfId="57" applyFont="1" applyBorder="1" applyAlignment="1">
      <alignment horizontal="center" vertical="center" wrapText="1"/>
    </xf>
    <xf numFmtId="49" fontId="56" fillId="0" borderId="39" xfId="57" applyNumberFormat="1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 wrapText="1"/>
    </xf>
    <xf numFmtId="0" fontId="56" fillId="0" borderId="40" xfId="57" applyFont="1" applyBorder="1" applyAlignment="1">
      <alignment horizontal="center" vertical="center" wrapText="1"/>
    </xf>
    <xf numFmtId="0" fontId="56" fillId="0" borderId="32" xfId="57" applyFont="1" applyBorder="1" applyAlignment="1">
      <alignment horizontal="center" vertical="center"/>
    </xf>
    <xf numFmtId="0" fontId="59" fillId="0" borderId="31" xfId="57" applyFont="1" applyBorder="1" applyAlignment="1">
      <alignment horizontal="center" vertical="center"/>
    </xf>
    <xf numFmtId="0" fontId="40" fillId="0" borderId="13" xfId="57" applyFont="1" applyBorder="1" applyAlignment="1">
      <alignment horizontal="center" vertical="center" wrapText="1"/>
    </xf>
    <xf numFmtId="165" fontId="14" fillId="0" borderId="13" xfId="57" applyNumberFormat="1" applyBorder="1" applyAlignment="1">
      <alignment horizontal="left" vertical="center" wrapText="1"/>
    </xf>
    <xf numFmtId="165" fontId="14" fillId="0" borderId="42" xfId="57" applyNumberFormat="1" applyBorder="1" applyAlignment="1">
      <alignment horizontal="left" vertical="center" wrapText="1"/>
    </xf>
    <xf numFmtId="0" fontId="14" fillId="0" borderId="10" xfId="0" applyFont="1" applyBorder="1" applyAlignment="1">
      <alignment vertical="center"/>
    </xf>
    <xf numFmtId="0" fontId="40" fillId="0" borderId="10" xfId="0" applyFont="1" applyBorder="1" applyAlignment="1">
      <alignment vertical="center"/>
    </xf>
    <xf numFmtId="165" fontId="14" fillId="0" borderId="10" xfId="57" applyNumberFormat="1" applyBorder="1" applyAlignment="1">
      <alignment horizontal="left" vertical="center" wrapText="1"/>
    </xf>
    <xf numFmtId="165" fontId="14" fillId="0" borderId="30" xfId="57" applyNumberFormat="1" applyBorder="1" applyAlignment="1">
      <alignment horizontal="left" vertical="center" wrapText="1"/>
    </xf>
    <xf numFmtId="0" fontId="40" fillId="0" borderId="10" xfId="0" applyFont="1" applyBorder="1" applyAlignment="1">
      <alignment vertical="center" wrapText="1"/>
    </xf>
    <xf numFmtId="0" fontId="14" fillId="0" borderId="10" xfId="57" applyBorder="1" applyAlignment="1">
      <alignment horizontal="left" vertical="center" indent="7"/>
    </xf>
    <xf numFmtId="165" fontId="14" fillId="0" borderId="10" xfId="57" applyNumberFormat="1" applyBorder="1" applyAlignment="1">
      <alignment horizontal="left" vertical="center" wrapText="1" indent="1"/>
    </xf>
    <xf numFmtId="0" fontId="52" fillId="24" borderId="0" xfId="58" applyFont="1" applyFill="1" applyAlignment="1">
      <alignment vertical="center" wrapText="1"/>
    </xf>
    <xf numFmtId="0" fontId="41" fillId="24" borderId="0" xfId="0" applyFont="1" applyFill="1" applyAlignment="1">
      <alignment horizontal="justify"/>
    </xf>
    <xf numFmtId="0" fontId="39" fillId="24" borderId="0" xfId="623" applyFont="1" applyFill="1" applyAlignment="1">
      <alignment vertical="center"/>
    </xf>
    <xf numFmtId="0" fontId="14" fillId="0" borderId="11" xfId="0" applyFont="1" applyBorder="1" applyAlignment="1">
      <alignment horizontal="left" vertical="center" wrapText="1" indent="1"/>
    </xf>
    <xf numFmtId="0" fontId="40" fillId="0" borderId="32" xfId="0" applyFont="1" applyBorder="1" applyAlignment="1">
      <alignment vertical="center"/>
    </xf>
    <xf numFmtId="165" fontId="14" fillId="0" borderId="11" xfId="57" applyNumberFormat="1" applyBorder="1" applyAlignment="1">
      <alignment horizontal="left" vertical="center" wrapText="1"/>
    </xf>
    <xf numFmtId="165" fontId="14" fillId="0" borderId="38" xfId="57" applyNumberFormat="1" applyBorder="1" applyAlignment="1">
      <alignment horizontal="left" vertical="center" wrapText="1"/>
    </xf>
    <xf numFmtId="0" fontId="51" fillId="0" borderId="27" xfId="57" applyFont="1" applyBorder="1" applyAlignment="1">
      <alignment horizontal="center" vertical="center" wrapText="1"/>
    </xf>
    <xf numFmtId="0" fontId="51" fillId="0" borderId="36" xfId="57" applyFont="1" applyBorder="1" applyAlignment="1">
      <alignment horizontal="center" vertical="center" wrapText="1"/>
    </xf>
    <xf numFmtId="0" fontId="14" fillId="0" borderId="13" xfId="57" applyBorder="1" applyAlignment="1">
      <alignment horizontal="center" vertical="center" wrapText="1"/>
    </xf>
    <xf numFmtId="0" fontId="14" fillId="0" borderId="26" xfId="57" applyBorder="1"/>
    <xf numFmtId="0" fontId="14" fillId="0" borderId="27" xfId="57" applyBorder="1"/>
    <xf numFmtId="49" fontId="51" fillId="0" borderId="29" xfId="57" applyNumberFormat="1" applyFont="1" applyBorder="1" applyAlignment="1">
      <alignment horizontal="center" vertical="center"/>
    </xf>
    <xf numFmtId="0" fontId="14" fillId="0" borderId="10" xfId="57" applyBorder="1" applyAlignment="1">
      <alignment horizontal="center" vertical="center" wrapText="1"/>
    </xf>
    <xf numFmtId="0" fontId="14" fillId="0" borderId="10" xfId="57" applyBorder="1"/>
    <xf numFmtId="0" fontId="14" fillId="0" borderId="30" xfId="57" applyBorder="1"/>
    <xf numFmtId="0" fontId="51" fillId="0" borderId="24" xfId="57" applyFont="1" applyBorder="1" applyAlignment="1">
      <alignment horizontal="center" vertical="center" wrapText="1"/>
    </xf>
    <xf numFmtId="49" fontId="51" fillId="0" borderId="39" xfId="57" applyNumberFormat="1" applyFont="1" applyBorder="1" applyAlignment="1">
      <alignment horizontal="center" vertical="center"/>
    </xf>
    <xf numFmtId="0" fontId="14" fillId="0" borderId="32" xfId="57" applyBorder="1" applyAlignment="1">
      <alignment horizontal="left" vertical="center" wrapText="1" indent="3"/>
    </xf>
    <xf numFmtId="0" fontId="14" fillId="0" borderId="32" xfId="57" applyBorder="1" applyAlignment="1">
      <alignment horizontal="center" vertical="center" wrapText="1"/>
    </xf>
    <xf numFmtId="0" fontId="14" fillId="0" borderId="32" xfId="57" applyBorder="1"/>
    <xf numFmtId="0" fontId="14" fillId="0" borderId="31" xfId="57" applyBorder="1"/>
    <xf numFmtId="49" fontId="51" fillId="0" borderId="0" xfId="57" applyNumberFormat="1" applyFont="1" applyAlignment="1">
      <alignment horizontal="center" vertical="center"/>
    </xf>
    <xf numFmtId="0" fontId="14" fillId="0" borderId="0" xfId="57" applyAlignment="1">
      <alignment wrapText="1"/>
    </xf>
    <xf numFmtId="0" fontId="51" fillId="0" borderId="0" xfId="57" applyFont="1" applyAlignment="1">
      <alignment horizontal="center" vertical="center" wrapText="1"/>
    </xf>
    <xf numFmtId="0" fontId="14" fillId="0" borderId="0" xfId="57" applyAlignment="1">
      <alignment horizontal="center" vertical="center" wrapText="1"/>
    </xf>
    <xf numFmtId="0" fontId="14" fillId="0" borderId="0" xfId="57"/>
    <xf numFmtId="0" fontId="36" fillId="24" borderId="10" xfId="45" applyFont="1" applyFill="1" applyBorder="1" applyAlignment="1">
      <alignment horizontal="center" vertical="center" textRotation="90" wrapText="1"/>
    </xf>
    <xf numFmtId="0" fontId="43" fillId="0" borderId="0" xfId="55" applyFont="1"/>
    <xf numFmtId="0" fontId="43" fillId="0" borderId="0" xfId="55" applyFont="1" applyAlignment="1">
      <alignment vertical="center"/>
    </xf>
    <xf numFmtId="0" fontId="60" fillId="0" borderId="0" xfId="55" applyFont="1"/>
    <xf numFmtId="0" fontId="43" fillId="0" borderId="10" xfId="55" applyFont="1" applyBorder="1" applyAlignment="1">
      <alignment horizontal="center" vertical="center" textRotation="90"/>
    </xf>
    <xf numFmtId="0" fontId="43" fillId="0" borderId="10" xfId="55" applyFont="1" applyBorder="1" applyAlignment="1">
      <alignment horizontal="center" vertical="center" textRotation="90" wrapText="1"/>
    </xf>
    <xf numFmtId="49" fontId="38" fillId="0" borderId="10" xfId="55" applyNumberFormat="1" applyFont="1" applyBorder="1" applyAlignment="1">
      <alignment horizontal="center" vertical="center"/>
    </xf>
    <xf numFmtId="0" fontId="38" fillId="0" borderId="10" xfId="55" applyFont="1" applyBorder="1" applyAlignment="1">
      <alignment horizontal="center"/>
    </xf>
    <xf numFmtId="0" fontId="38" fillId="0" borderId="10" xfId="55" applyFont="1" applyBorder="1" applyAlignment="1">
      <alignment horizontal="center" vertical="center"/>
    </xf>
    <xf numFmtId="0" fontId="61" fillId="0" borderId="10" xfId="55" applyFont="1" applyBorder="1" applyAlignment="1">
      <alignment horizontal="center"/>
    </xf>
    <xf numFmtId="0" fontId="38" fillId="0" borderId="0" xfId="55" applyFont="1"/>
    <xf numFmtId="0" fontId="38" fillId="0" borderId="0" xfId="55" applyFont="1" applyAlignment="1">
      <alignment horizontal="center" vertical="center"/>
    </xf>
    <xf numFmtId="0" fontId="14" fillId="24" borderId="10" xfId="37" applyFill="1" applyBorder="1" applyAlignment="1">
      <alignment horizontal="center" vertical="center" wrapText="1"/>
    </xf>
    <xf numFmtId="0" fontId="38" fillId="24" borderId="0" xfId="55" applyFont="1" applyFill="1" applyAlignment="1">
      <alignment horizontal="center" vertical="center"/>
    </xf>
    <xf numFmtId="0" fontId="14" fillId="0" borderId="10" xfId="37" applyBorder="1" applyAlignment="1">
      <alignment horizontal="center"/>
    </xf>
    <xf numFmtId="0" fontId="14" fillId="24" borderId="0" xfId="37" applyFill="1" applyAlignment="1">
      <alignment horizontal="center"/>
    </xf>
    <xf numFmtId="0" fontId="14" fillId="24" borderId="10" xfId="37" applyFill="1" applyBorder="1" applyAlignment="1">
      <alignment horizontal="center" vertical="center" textRotation="90" wrapText="1"/>
    </xf>
    <xf numFmtId="0" fontId="14" fillId="0" borderId="0" xfId="280" applyAlignment="1">
      <alignment horizontal="left" vertical="center" wrapText="1"/>
    </xf>
    <xf numFmtId="0" fontId="49" fillId="0" borderId="12" xfId="37" applyFont="1" applyBorder="1" applyAlignment="1">
      <alignment horizontal="center" vertical="center" wrapText="1"/>
    </xf>
    <xf numFmtId="0" fontId="40" fillId="0" borderId="0" xfId="37" applyFont="1" applyAlignment="1">
      <alignment wrapText="1"/>
    </xf>
    <xf numFmtId="0" fontId="40" fillId="0" borderId="0" xfId="37" applyFont="1" applyAlignment="1">
      <alignment horizontal="center"/>
    </xf>
    <xf numFmtId="0" fontId="62" fillId="0" borderId="0" xfId="37" applyFont="1" applyAlignment="1">
      <alignment horizontal="center"/>
    </xf>
    <xf numFmtId="0" fontId="40" fillId="24" borderId="0" xfId="37" applyFont="1" applyFill="1" applyAlignment="1">
      <alignment wrapText="1"/>
    </xf>
    <xf numFmtId="0" fontId="40" fillId="24" borderId="0" xfId="37" applyFont="1" applyFill="1" applyAlignment="1">
      <alignment horizontal="center"/>
    </xf>
    <xf numFmtId="0" fontId="40" fillId="24" borderId="0" xfId="0" applyFont="1" applyFill="1"/>
    <xf numFmtId="0" fontId="63" fillId="24" borderId="0" xfId="55" applyFont="1" applyFill="1" applyAlignment="1">
      <alignment vertical="center"/>
    </xf>
    <xf numFmtId="0" fontId="40" fillId="0" borderId="0" xfId="37" applyFont="1"/>
    <xf numFmtId="0" fontId="40" fillId="0" borderId="0" xfId="0" applyFont="1"/>
    <xf numFmtId="0" fontId="63" fillId="0" borderId="0" xfId="55" applyFont="1" applyAlignment="1">
      <alignment vertical="center"/>
    </xf>
    <xf numFmtId="0" fontId="14" fillId="0" borderId="0" xfId="46"/>
    <xf numFmtId="0" fontId="36" fillId="0" borderId="0" xfId="45" applyFont="1" applyAlignment="1">
      <alignment vertical="center"/>
    </xf>
    <xf numFmtId="0" fontId="36" fillId="0" borderId="10" xfId="45" applyFont="1" applyBorder="1" applyAlignment="1">
      <alignment horizontal="center" vertical="center" wrapText="1"/>
    </xf>
    <xf numFmtId="0" fontId="14" fillId="0" borderId="11" xfId="37" applyBorder="1" applyAlignment="1">
      <alignment horizontal="center" vertical="center" wrapText="1"/>
    </xf>
    <xf numFmtId="0" fontId="36" fillId="0" borderId="10" xfId="45" applyFont="1" applyBorder="1" applyAlignment="1">
      <alignment horizontal="center" vertical="center"/>
    </xf>
    <xf numFmtId="0" fontId="36" fillId="24" borderId="10" xfId="45" applyFont="1" applyFill="1" applyBorder="1" applyAlignment="1">
      <alignment horizontal="center" vertical="center"/>
    </xf>
    <xf numFmtId="0" fontId="14" fillId="24" borderId="10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166" fontId="14" fillId="0" borderId="10" xfId="0" applyNumberFormat="1" applyFont="1" applyBorder="1" applyAlignment="1">
      <alignment horizontal="center" vertical="center" wrapText="1"/>
    </xf>
    <xf numFmtId="166" fontId="14" fillId="0" borderId="0" xfId="0" applyNumberFormat="1" applyFont="1" applyAlignment="1">
      <alignment horizontal="center" vertical="center" wrapText="1"/>
    </xf>
    <xf numFmtId="0" fontId="40" fillId="0" borderId="0" xfId="37" applyFont="1" applyAlignment="1">
      <alignment vertical="center"/>
    </xf>
    <xf numFmtId="0" fontId="37" fillId="24" borderId="10" xfId="45" applyFont="1" applyFill="1" applyBorder="1" applyAlignment="1">
      <alignment horizontal="center" vertical="center"/>
    </xf>
    <xf numFmtId="166" fontId="14" fillId="24" borderId="10" xfId="0" applyNumberFormat="1" applyFont="1" applyFill="1" applyBorder="1" applyAlignment="1">
      <alignment horizontal="center" vertical="center" wrapText="1"/>
    </xf>
    <xf numFmtId="0" fontId="38" fillId="0" borderId="0" xfId="37" applyFont="1" applyAlignment="1">
      <alignment horizontal="center" vertical="center"/>
    </xf>
    <xf numFmtId="0" fontId="38" fillId="0" borderId="0" xfId="37" applyFont="1" applyAlignment="1">
      <alignment horizontal="center"/>
    </xf>
    <xf numFmtId="0" fontId="37" fillId="0" borderId="18" xfId="45" applyFont="1" applyBorder="1" applyAlignment="1">
      <alignment horizontal="center" vertical="center"/>
    </xf>
    <xf numFmtId="0" fontId="40" fillId="0" borderId="0" xfId="37" applyFont="1" applyAlignment="1">
      <alignment vertical="center" wrapText="1"/>
    </xf>
    <xf numFmtId="166" fontId="14" fillId="0" borderId="18" xfId="0" applyNumberFormat="1" applyFont="1" applyBorder="1" applyAlignment="1">
      <alignment horizontal="center" vertical="center" wrapText="1"/>
    </xf>
    <xf numFmtId="0" fontId="38" fillId="0" borderId="0" xfId="55" applyFont="1" applyAlignment="1">
      <alignment horizontal="center" vertical="center" wrapText="1"/>
    </xf>
    <xf numFmtId="0" fontId="38" fillId="24" borderId="10" xfId="55" applyFont="1" applyFill="1" applyBorder="1" applyAlignment="1">
      <alignment horizontal="center" vertical="center" wrapText="1"/>
    </xf>
    <xf numFmtId="49" fontId="38" fillId="0" borderId="10" xfId="55" applyNumberFormat="1" applyFont="1" applyBorder="1" applyAlignment="1">
      <alignment horizontal="center"/>
    </xf>
    <xf numFmtId="0" fontId="38" fillId="0" borderId="10" xfId="55" applyFont="1" applyBorder="1" applyAlignment="1">
      <alignment horizontal="center" vertical="center" wrapText="1"/>
    </xf>
    <xf numFmtId="0" fontId="38" fillId="24" borderId="10" xfId="55" applyFont="1" applyFill="1" applyBorder="1" applyAlignment="1">
      <alignment vertical="center" wrapText="1"/>
    </xf>
    <xf numFmtId="0" fontId="47" fillId="0" borderId="10" xfId="36" applyFont="1" applyBorder="1" applyAlignment="1">
      <alignment horizontal="center" wrapText="1"/>
    </xf>
    <xf numFmtId="0" fontId="14" fillId="0" borderId="15" xfId="280" applyBorder="1" applyAlignment="1">
      <alignment vertical="center" wrapText="1"/>
    </xf>
    <xf numFmtId="0" fontId="51" fillId="0" borderId="10" xfId="57" applyFont="1" applyBorder="1" applyAlignment="1">
      <alignment horizontal="center" vertical="center" wrapText="1"/>
    </xf>
    <xf numFmtId="0" fontId="51" fillId="0" borderId="18" xfId="57" applyFont="1" applyBorder="1" applyAlignment="1">
      <alignment horizontal="center" vertical="center" wrapText="1"/>
    </xf>
    <xf numFmtId="49" fontId="53" fillId="0" borderId="11" xfId="57" applyNumberFormat="1" applyFont="1" applyBorder="1" applyAlignment="1">
      <alignment horizontal="center" vertical="center"/>
    </xf>
    <xf numFmtId="0" fontId="53" fillId="0" borderId="11" xfId="57" applyFont="1" applyBorder="1" applyAlignment="1">
      <alignment horizontal="center" vertical="center" wrapText="1"/>
    </xf>
    <xf numFmtId="0" fontId="53" fillId="24" borderId="31" xfId="57" applyFont="1" applyFill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 wrapText="1"/>
    </xf>
    <xf numFmtId="0" fontId="14" fillId="0" borderId="27" xfId="0" applyFont="1" applyBorder="1"/>
    <xf numFmtId="0" fontId="14" fillId="0" borderId="30" xfId="0" applyFont="1" applyBorder="1"/>
    <xf numFmtId="0" fontId="14" fillId="0" borderId="10" xfId="0" applyFont="1" applyBorder="1"/>
    <xf numFmtId="0" fontId="14" fillId="0" borderId="11" xfId="0" applyFont="1" applyBorder="1"/>
    <xf numFmtId="0" fontId="14" fillId="0" borderId="38" xfId="0" applyFont="1" applyBorder="1"/>
    <xf numFmtId="0" fontId="14" fillId="0" borderId="26" xfId="0" applyFont="1" applyBorder="1"/>
    <xf numFmtId="0" fontId="14" fillId="0" borderId="32" xfId="0" applyFont="1" applyBorder="1"/>
    <xf numFmtId="0" fontId="14" fillId="0" borderId="31" xfId="0" applyFont="1" applyBorder="1"/>
    <xf numFmtId="0" fontId="14" fillId="0" borderId="13" xfId="0" applyFont="1" applyBorder="1"/>
    <xf numFmtId="0" fontId="14" fillId="0" borderId="42" xfId="0" applyFont="1" applyBorder="1"/>
    <xf numFmtId="0" fontId="14" fillId="0" borderId="13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49" fontId="51" fillId="0" borderId="15" xfId="57" applyNumberFormat="1" applyFont="1" applyBorder="1" applyAlignment="1">
      <alignment horizontal="left" vertical="center"/>
    </xf>
    <xf numFmtId="0" fontId="60" fillId="24" borderId="0" xfId="37" applyFont="1" applyFill="1"/>
    <xf numFmtId="0" fontId="60" fillId="24" borderId="0" xfId="37" applyFont="1" applyFill="1" applyAlignment="1">
      <alignment horizontal="right"/>
    </xf>
    <xf numFmtId="0" fontId="60" fillId="24" borderId="0" xfId="0" applyFont="1" applyFill="1"/>
    <xf numFmtId="0" fontId="60" fillId="24" borderId="0" xfId="37" applyFont="1" applyFill="1" applyAlignment="1">
      <alignment wrapText="1"/>
    </xf>
    <xf numFmtId="0" fontId="60" fillId="24" borderId="0" xfId="37" applyFont="1" applyFill="1" applyAlignment="1">
      <alignment horizontal="center" wrapText="1"/>
    </xf>
    <xf numFmtId="0" fontId="43" fillId="24" borderId="0" xfId="55" applyFont="1" applyFill="1" applyAlignment="1">
      <alignment vertical="center"/>
    </xf>
    <xf numFmtId="0" fontId="43" fillId="24" borderId="0" xfId="55" applyFont="1" applyFill="1" applyAlignment="1">
      <alignment vertical="top"/>
    </xf>
    <xf numFmtId="0" fontId="60" fillId="24" borderId="0" xfId="0" applyFont="1" applyFill="1" applyAlignment="1">
      <alignment horizontal="center"/>
    </xf>
    <xf numFmtId="0" fontId="60" fillId="24" borderId="10" xfId="37" applyFont="1" applyFill="1" applyBorder="1" applyAlignment="1">
      <alignment horizontal="center" vertical="center" wrapText="1"/>
    </xf>
    <xf numFmtId="0" fontId="60" fillId="24" borderId="10" xfId="37" applyFont="1" applyFill="1" applyBorder="1" applyAlignment="1">
      <alignment horizontal="center" textRotation="90" wrapText="1"/>
    </xf>
    <xf numFmtId="0" fontId="60" fillId="24" borderId="10" xfId="37" applyFont="1" applyFill="1" applyBorder="1" applyAlignment="1">
      <alignment horizontal="center" vertical="center"/>
    </xf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10" xfId="37" applyNumberFormat="1" applyFont="1" applyFill="1" applyBorder="1" applyAlignment="1">
      <alignment horizontal="center" vertical="center" wrapText="1"/>
    </xf>
    <xf numFmtId="169" fontId="68" fillId="24" borderId="10" xfId="37" applyNumberFormat="1" applyFont="1" applyFill="1" applyBorder="1" applyAlignment="1">
      <alignment horizontal="center" vertical="center"/>
    </xf>
    <xf numFmtId="166" fontId="66" fillId="24" borderId="10" xfId="37" applyNumberFormat="1" applyFont="1" applyFill="1" applyBorder="1" applyAlignment="1">
      <alignment horizontal="center" vertical="center"/>
    </xf>
    <xf numFmtId="169" fontId="68" fillId="24" borderId="10" xfId="37" applyNumberFormat="1" applyFont="1" applyFill="1" applyBorder="1" applyAlignment="1">
      <alignment horizontal="center" vertical="center" wrapText="1"/>
    </xf>
    <xf numFmtId="4" fontId="68" fillId="24" borderId="10" xfId="37" applyNumberFormat="1" applyFont="1" applyFill="1" applyBorder="1" applyAlignment="1">
      <alignment horizontal="center" vertical="center" wrapText="1"/>
    </xf>
    <xf numFmtId="4" fontId="68" fillId="24" borderId="10" xfId="37" applyNumberFormat="1" applyFont="1" applyFill="1" applyBorder="1" applyAlignment="1">
      <alignment horizontal="center" vertical="center"/>
    </xf>
    <xf numFmtId="49" fontId="74" fillId="24" borderId="45" xfId="55" applyNumberFormat="1" applyFont="1" applyFill="1" applyBorder="1" applyAlignment="1">
      <alignment horizontal="center" vertical="center" wrapText="1"/>
    </xf>
    <xf numFmtId="49" fontId="51" fillId="24" borderId="10" xfId="55" applyNumberFormat="1" applyFont="1" applyFill="1" applyBorder="1" applyAlignment="1">
      <alignment horizontal="center" vertical="center"/>
    </xf>
    <xf numFmtId="2" fontId="72" fillId="24" borderId="10" xfId="37" applyNumberFormat="1" applyFont="1" applyFill="1" applyBorder="1" applyAlignment="1">
      <alignment horizontal="center" vertical="center"/>
    </xf>
    <xf numFmtId="169" fontId="69" fillId="24" borderId="10" xfId="0" applyNumberFormat="1" applyFont="1" applyFill="1" applyBorder="1" applyAlignment="1">
      <alignment horizontal="center" vertical="center"/>
    </xf>
    <xf numFmtId="4" fontId="51" fillId="24" borderId="49" xfId="55" applyNumberFormat="1" applyFont="1" applyFill="1" applyBorder="1" applyAlignment="1">
      <alignment horizontal="center" vertical="center" wrapText="1"/>
    </xf>
    <xf numFmtId="0" fontId="60" fillId="24" borderId="10" xfId="805" applyFont="1" applyFill="1" applyBorder="1" applyAlignment="1">
      <alignment horizontal="center" vertical="center" wrapText="1"/>
    </xf>
    <xf numFmtId="4" fontId="68" fillId="24" borderId="10" xfId="0" applyNumberFormat="1" applyFont="1" applyFill="1" applyBorder="1" applyAlignment="1">
      <alignment horizontal="center" vertical="center"/>
    </xf>
    <xf numFmtId="169" fontId="68" fillId="24" borderId="10" xfId="0" applyNumberFormat="1" applyFont="1" applyFill="1" applyBorder="1" applyAlignment="1">
      <alignment horizontal="center" vertical="center"/>
    </xf>
    <xf numFmtId="169" fontId="66" fillId="24" borderId="10" xfId="37" applyNumberFormat="1" applyFont="1" applyFill="1" applyBorder="1" applyAlignment="1">
      <alignment horizontal="center" vertical="center"/>
    </xf>
    <xf numFmtId="4" fontId="66" fillId="24" borderId="10" xfId="37" applyNumberFormat="1" applyFont="1" applyFill="1" applyBorder="1" applyAlignment="1">
      <alignment horizontal="center" vertical="center"/>
    </xf>
    <xf numFmtId="49" fontId="74" fillId="24" borderId="49" xfId="37" applyNumberFormat="1" applyFont="1" applyFill="1" applyBorder="1" applyAlignment="1">
      <alignment horizontal="center" vertical="center" wrapText="1"/>
    </xf>
    <xf numFmtId="169" fontId="70" fillId="24" borderId="10" xfId="0" applyNumberFormat="1" applyFont="1" applyFill="1" applyBorder="1" applyAlignment="1">
      <alignment horizontal="center" vertical="center"/>
    </xf>
    <xf numFmtId="49" fontId="68" fillId="24" borderId="10" xfId="804" applyNumberFormat="1" applyFont="1" applyFill="1" applyBorder="1" applyAlignment="1">
      <alignment horizontal="center" vertical="center" wrapText="1"/>
    </xf>
    <xf numFmtId="49" fontId="69" fillId="24" borderId="10" xfId="55" applyNumberFormat="1" applyFont="1" applyFill="1" applyBorder="1" applyAlignment="1">
      <alignment horizontal="center" vertical="center"/>
    </xf>
    <xf numFmtId="4" fontId="73" fillId="24" borderId="49" xfId="55" applyNumberFormat="1" applyFont="1" applyFill="1" applyBorder="1" applyAlignment="1">
      <alignment horizontal="center" vertical="center" wrapText="1"/>
    </xf>
    <xf numFmtId="0" fontId="73" fillId="24" borderId="10" xfId="1344" applyFont="1" applyFill="1" applyBorder="1" applyAlignment="1">
      <alignment horizontal="center" vertical="center"/>
    </xf>
    <xf numFmtId="49" fontId="72" fillId="24" borderId="48" xfId="55" applyNumberFormat="1" applyFont="1" applyFill="1" applyBorder="1" applyAlignment="1">
      <alignment horizontal="center" vertical="center"/>
    </xf>
    <xf numFmtId="49" fontId="51" fillId="24" borderId="49" xfId="55" applyNumberFormat="1" applyFont="1" applyFill="1" applyBorder="1" applyAlignment="1">
      <alignment horizontal="center" vertical="center" wrapText="1"/>
    </xf>
    <xf numFmtId="169" fontId="69" fillId="24" borderId="10" xfId="37" applyNumberFormat="1" applyFont="1" applyFill="1" applyBorder="1" applyAlignment="1">
      <alignment horizontal="center" vertical="center" wrapText="1"/>
    </xf>
    <xf numFmtId="0" fontId="73" fillId="24" borderId="49" xfId="1344" applyFont="1" applyFill="1" applyBorder="1" applyAlignment="1">
      <alignment horizontal="center" vertical="center" wrapText="1"/>
    </xf>
    <xf numFmtId="0" fontId="73" fillId="24" borderId="10" xfId="1344" applyFont="1" applyFill="1" applyBorder="1" applyAlignment="1">
      <alignment horizontal="center" vertical="center" wrapText="1"/>
    </xf>
    <xf numFmtId="49" fontId="51" fillId="24" borderId="49" xfId="37" applyNumberFormat="1" applyFont="1" applyFill="1" applyBorder="1" applyAlignment="1">
      <alignment horizontal="center" vertical="center" wrapText="1"/>
    </xf>
    <xf numFmtId="169" fontId="69" fillId="24" borderId="10" xfId="37" applyNumberFormat="1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horizontal="center"/>
    </xf>
    <xf numFmtId="0" fontId="68" fillId="24" borderId="10" xfId="37" applyFont="1" applyFill="1" applyBorder="1" applyAlignment="1">
      <alignment vertical="center"/>
    </xf>
    <xf numFmtId="0" fontId="68" fillId="24" borderId="10" xfId="37" applyFont="1" applyFill="1" applyBorder="1" applyAlignment="1">
      <alignment horizontal="center" vertical="center"/>
    </xf>
    <xf numFmtId="49" fontId="72" fillId="24" borderId="49" xfId="37" applyNumberFormat="1" applyFont="1" applyFill="1" applyBorder="1" applyAlignment="1">
      <alignment horizontal="center" vertical="center" wrapText="1"/>
    </xf>
    <xf numFmtId="49" fontId="72" fillId="24" borderId="10" xfId="37" applyNumberFormat="1" applyFont="1" applyFill="1" applyBorder="1" applyAlignment="1">
      <alignment horizontal="center" vertical="center" wrapText="1"/>
    </xf>
    <xf numFmtId="2" fontId="72" fillId="24" borderId="10" xfId="1344" applyNumberFormat="1" applyFont="1" applyFill="1" applyBorder="1" applyAlignment="1">
      <alignment horizontal="center" vertical="center"/>
    </xf>
    <xf numFmtId="49" fontId="74" fillId="24" borderId="50" xfId="37" applyNumberFormat="1" applyFont="1" applyFill="1" applyBorder="1" applyAlignment="1">
      <alignment horizontal="center" vertical="center" wrapText="1"/>
    </xf>
    <xf numFmtId="166" fontId="66" fillId="24" borderId="10" xfId="37" applyNumberFormat="1" applyFont="1" applyFill="1" applyBorder="1" applyAlignment="1">
      <alignment wrapText="1"/>
    </xf>
    <xf numFmtId="0" fontId="66" fillId="24" borderId="0" xfId="37" applyFont="1" applyFill="1"/>
    <xf numFmtId="49" fontId="74" fillId="24" borderId="21" xfId="55" applyNumberFormat="1" applyFont="1" applyFill="1" applyBorder="1" applyAlignment="1">
      <alignment horizontal="center" vertical="center" wrapText="1"/>
    </xf>
    <xf numFmtId="49" fontId="51" fillId="24" borderId="48" xfId="55" applyNumberFormat="1" applyFont="1" applyFill="1" applyBorder="1" applyAlignment="1">
      <alignment horizontal="center" vertical="center"/>
    </xf>
    <xf numFmtId="169" fontId="69" fillId="24" borderId="48" xfId="0" applyNumberFormat="1" applyFont="1" applyFill="1" applyBorder="1" applyAlignment="1">
      <alignment horizontal="center" vertical="center"/>
    </xf>
    <xf numFmtId="2" fontId="72" fillId="24" borderId="48" xfId="1344" applyNumberFormat="1" applyFont="1" applyFill="1" applyBorder="1" applyAlignment="1">
      <alignment horizontal="center" vertical="center"/>
    </xf>
    <xf numFmtId="4" fontId="68" fillId="24" borderId="48" xfId="37" applyNumberFormat="1" applyFont="1" applyFill="1" applyBorder="1" applyAlignment="1">
      <alignment horizontal="center" vertical="center"/>
    </xf>
    <xf numFmtId="4" fontId="75" fillId="24" borderId="10" xfId="0" applyNumberFormat="1" applyFont="1" applyFill="1" applyBorder="1" applyAlignment="1">
      <alignment horizontal="center" vertical="center"/>
    </xf>
    <xf numFmtId="4" fontId="69" fillId="24" borderId="10" xfId="0" applyNumberFormat="1" applyFont="1" applyFill="1" applyBorder="1" applyAlignment="1">
      <alignment horizontal="center" vertical="center"/>
    </xf>
    <xf numFmtId="4" fontId="69" fillId="24" borderId="48" xfId="0" applyNumberFormat="1" applyFont="1" applyFill="1" applyBorder="1" applyAlignment="1">
      <alignment horizontal="center" vertical="center"/>
    </xf>
    <xf numFmtId="169" fontId="76" fillId="24" borderId="10" xfId="37" applyNumberFormat="1" applyFont="1" applyFill="1" applyBorder="1" applyAlignment="1">
      <alignment horizontal="center" vertical="center" wrapText="1"/>
    </xf>
    <xf numFmtId="4" fontId="70" fillId="24" borderId="48" xfId="37" applyNumberFormat="1" applyFont="1" applyFill="1" applyBorder="1" applyAlignment="1">
      <alignment horizontal="center" vertical="center"/>
    </xf>
    <xf numFmtId="0" fontId="75" fillId="24" borderId="48" xfId="37" applyFont="1" applyFill="1" applyBorder="1" applyAlignment="1">
      <alignment horizontal="center" vertical="center"/>
    </xf>
    <xf numFmtId="4" fontId="75" fillId="24" borderId="48" xfId="37" applyNumberFormat="1" applyFont="1" applyFill="1" applyBorder="1" applyAlignment="1">
      <alignment horizontal="center" vertical="center"/>
    </xf>
    <xf numFmtId="169" fontId="70" fillId="24" borderId="10" xfId="37" applyNumberFormat="1" applyFont="1" applyFill="1" applyBorder="1" applyAlignment="1">
      <alignment horizontal="center" vertical="center"/>
    </xf>
    <xf numFmtId="49" fontId="68" fillId="24" borderId="48" xfId="55" applyNumberFormat="1" applyFont="1" applyFill="1" applyBorder="1" applyAlignment="1">
      <alignment horizontal="center" vertical="center"/>
    </xf>
    <xf numFmtId="49" fontId="51" fillId="24" borderId="62" xfId="55" applyNumberFormat="1" applyFont="1" applyFill="1" applyBorder="1" applyAlignment="1">
      <alignment horizontal="center" vertical="center"/>
    </xf>
    <xf numFmtId="0" fontId="68" fillId="24" borderId="62" xfId="37" applyFont="1" applyFill="1" applyBorder="1" applyAlignment="1">
      <alignment horizontal="center" vertical="center"/>
    </xf>
    <xf numFmtId="169" fontId="68" fillId="24" borderId="62" xfId="0" applyNumberFormat="1" applyFont="1" applyFill="1" applyBorder="1" applyAlignment="1">
      <alignment horizontal="center" vertical="center"/>
    </xf>
    <xf numFmtId="2" fontId="51" fillId="24" borderId="62" xfId="1344" applyNumberFormat="1" applyFont="1" applyFill="1" applyBorder="1" applyAlignment="1">
      <alignment horizontal="center" vertical="center"/>
    </xf>
    <xf numFmtId="169" fontId="70" fillId="24" borderId="62" xfId="37" applyNumberFormat="1" applyFont="1" applyFill="1" applyBorder="1" applyAlignment="1">
      <alignment horizontal="center" vertical="center"/>
    </xf>
    <xf numFmtId="49" fontId="70" fillId="24" borderId="10" xfId="55" applyNumberFormat="1" applyFont="1" applyFill="1" applyBorder="1" applyAlignment="1">
      <alignment horizontal="center" vertical="center"/>
    </xf>
    <xf numFmtId="49" fontId="51" fillId="24" borderId="63" xfId="37" applyNumberFormat="1" applyFont="1" applyFill="1" applyBorder="1" applyAlignment="1">
      <alignment horizontal="center" vertical="center" wrapText="1"/>
    </xf>
    <xf numFmtId="4" fontId="68" fillId="24" borderId="62" xfId="0" applyNumberFormat="1" applyFont="1" applyFill="1" applyBorder="1" applyAlignment="1">
      <alignment horizontal="center" vertical="center"/>
    </xf>
    <xf numFmtId="166" fontId="66" fillId="24" borderId="62" xfId="37" applyNumberFormat="1" applyFont="1" applyFill="1" applyBorder="1" applyAlignment="1">
      <alignment horizontal="center" vertical="center"/>
    </xf>
    <xf numFmtId="49" fontId="75" fillId="24" borderId="48" xfId="37" applyNumberFormat="1" applyFont="1" applyFill="1" applyBorder="1" applyAlignment="1">
      <alignment horizontal="center" vertical="center" wrapText="1"/>
    </xf>
    <xf numFmtId="4" fontId="68" fillId="24" borderId="62" xfId="37" applyNumberFormat="1" applyFont="1" applyFill="1" applyBorder="1" applyAlignment="1">
      <alignment horizontal="center" vertical="center"/>
    </xf>
    <xf numFmtId="4" fontId="70" fillId="24" borderId="62" xfId="37" applyNumberFormat="1" applyFont="1" applyFill="1" applyBorder="1" applyAlignment="1">
      <alignment horizontal="center" vertical="center"/>
    </xf>
    <xf numFmtId="2" fontId="66" fillId="24" borderId="10" xfId="37" applyNumberFormat="1" applyFont="1" applyFill="1" applyBorder="1" applyAlignment="1">
      <alignment horizontal="center" vertical="center"/>
    </xf>
    <xf numFmtId="2" fontId="70" fillId="24" borderId="10" xfId="0" applyNumberFormat="1" applyFont="1" applyFill="1" applyBorder="1" applyAlignment="1">
      <alignment horizontal="center" vertical="center"/>
    </xf>
    <xf numFmtId="4" fontId="70" fillId="24" borderId="10" xfId="37" applyNumberFormat="1" applyFont="1" applyFill="1" applyBorder="1" applyAlignment="1">
      <alignment horizontal="center" vertical="center"/>
    </xf>
    <xf numFmtId="169" fontId="70" fillId="24" borderId="10" xfId="37" applyNumberFormat="1" applyFont="1" applyFill="1" applyBorder="1" applyAlignment="1">
      <alignment horizontal="center" vertical="center" wrapText="1"/>
    </xf>
    <xf numFmtId="0" fontId="41" fillId="0" borderId="0" xfId="55" applyFont="1" applyAlignment="1">
      <alignment horizontal="center" vertical="center"/>
    </xf>
    <xf numFmtId="0" fontId="63" fillId="0" borderId="0" xfId="55" applyFont="1" applyAlignment="1">
      <alignment horizontal="center" vertical="center"/>
    </xf>
    <xf numFmtId="0" fontId="14" fillId="24" borderId="10" xfId="37" applyFill="1" applyBorder="1" applyAlignment="1">
      <alignment horizontal="center" vertical="center" wrapText="1"/>
    </xf>
    <xf numFmtId="0" fontId="14" fillId="24" borderId="10" xfId="0" applyFont="1" applyFill="1" applyBorder="1"/>
    <xf numFmtId="0" fontId="40" fillId="0" borderId="0" xfId="37" applyFont="1" applyAlignment="1">
      <alignment horizontal="center" wrapText="1"/>
    </xf>
    <xf numFmtId="0" fontId="40" fillId="0" borderId="0" xfId="0" applyFont="1" applyAlignment="1">
      <alignment horizontal="center"/>
    </xf>
    <xf numFmtId="0" fontId="14" fillId="0" borderId="10" xfId="37" applyBorder="1" applyAlignment="1">
      <alignment horizontal="center" vertical="center" wrapText="1"/>
    </xf>
    <xf numFmtId="0" fontId="38" fillId="0" borderId="0" xfId="55" applyFont="1" applyAlignment="1">
      <alignment horizontal="center" vertical="center"/>
    </xf>
    <xf numFmtId="0" fontId="14" fillId="24" borderId="10" xfId="37" applyFill="1" applyBorder="1" applyAlignment="1">
      <alignment horizontal="center" vertical="center" textRotation="90" wrapText="1"/>
    </xf>
    <xf numFmtId="0" fontId="14" fillId="24" borderId="10" xfId="0" applyFont="1" applyFill="1" applyBorder="1" applyAlignment="1">
      <alignment horizontal="center" vertical="center" textRotation="90" wrapText="1"/>
    </xf>
    <xf numFmtId="0" fontId="14" fillId="0" borderId="10" xfId="0" applyFont="1" applyBorder="1" applyAlignment="1">
      <alignment horizontal="center" vertical="center" textRotation="90" wrapText="1"/>
    </xf>
    <xf numFmtId="0" fontId="40" fillId="0" borderId="0" xfId="37" applyFont="1" applyAlignment="1">
      <alignment horizontal="center"/>
    </xf>
    <xf numFmtId="0" fontId="14" fillId="24" borderId="11" xfId="37" applyFill="1" applyBorder="1" applyAlignment="1">
      <alignment horizontal="center" vertical="center" wrapText="1"/>
    </xf>
    <xf numFmtId="0" fontId="14" fillId="24" borderId="17" xfId="37" applyFill="1" applyBorder="1" applyAlignment="1">
      <alignment horizontal="center" vertical="center" wrapText="1"/>
    </xf>
    <xf numFmtId="0" fontId="14" fillId="24" borderId="13" xfId="37" applyFill="1" applyBorder="1" applyAlignment="1">
      <alignment horizontal="center" vertical="center" wrapText="1"/>
    </xf>
    <xf numFmtId="0" fontId="14" fillId="0" borderId="10" xfId="0" applyFont="1" applyBorder="1"/>
    <xf numFmtId="0" fontId="14" fillId="0" borderId="10" xfId="37" applyBorder="1" applyAlignment="1">
      <alignment horizontal="center" vertical="center" textRotation="90" wrapText="1"/>
    </xf>
    <xf numFmtId="0" fontId="14" fillId="0" borderId="12" xfId="37" applyBorder="1" applyAlignment="1">
      <alignment horizontal="center" vertical="center" wrapText="1"/>
    </xf>
    <xf numFmtId="0" fontId="14" fillId="0" borderId="24" xfId="37" applyBorder="1" applyAlignment="1">
      <alignment horizontal="center" vertical="center" wrapText="1"/>
    </xf>
    <xf numFmtId="0" fontId="14" fillId="0" borderId="18" xfId="37" applyBorder="1" applyAlignment="1">
      <alignment horizontal="center" vertical="center" wrapText="1"/>
    </xf>
    <xf numFmtId="0" fontId="14" fillId="0" borderId="11" xfId="37" applyBorder="1" applyAlignment="1">
      <alignment horizontal="center" vertical="center" wrapText="1"/>
    </xf>
    <xf numFmtId="0" fontId="14" fillId="0" borderId="17" xfId="37" applyBorder="1" applyAlignment="1">
      <alignment horizontal="center" vertical="center" wrapText="1"/>
    </xf>
    <xf numFmtId="0" fontId="14" fillId="0" borderId="13" xfId="37" applyBorder="1" applyAlignment="1">
      <alignment horizontal="center" vertical="center" wrapText="1"/>
    </xf>
    <xf numFmtId="0" fontId="14" fillId="0" borderId="0" xfId="280" applyAlignment="1">
      <alignment horizontal="left" vertical="center" wrapText="1"/>
    </xf>
    <xf numFmtId="0" fontId="14" fillId="24" borderId="16" xfId="37" applyFill="1" applyBorder="1" applyAlignment="1">
      <alignment horizontal="center" vertical="center" wrapText="1"/>
    </xf>
    <xf numFmtId="0" fontId="14" fillId="24" borderId="15" xfId="37" applyFill="1" applyBorder="1" applyAlignment="1">
      <alignment horizontal="center" vertical="center" wrapText="1"/>
    </xf>
    <xf numFmtId="0" fontId="14" fillId="24" borderId="20" xfId="37" applyFill="1" applyBorder="1" applyAlignment="1">
      <alignment horizontal="center" vertical="center" wrapText="1"/>
    </xf>
    <xf numFmtId="0" fontId="14" fillId="24" borderId="22" xfId="37" applyFill="1" applyBorder="1" applyAlignment="1">
      <alignment horizontal="center" vertical="center" wrapText="1"/>
    </xf>
    <xf numFmtId="0" fontId="14" fillId="24" borderId="0" xfId="37" applyFill="1" applyAlignment="1">
      <alignment horizontal="center" vertical="center" wrapText="1"/>
    </xf>
    <xf numFmtId="0" fontId="14" fillId="24" borderId="23" xfId="37" applyFill="1" applyBorder="1" applyAlignment="1">
      <alignment horizontal="center" vertical="center" wrapText="1"/>
    </xf>
    <xf numFmtId="0" fontId="14" fillId="24" borderId="12" xfId="37" applyFill="1" applyBorder="1" applyAlignment="1">
      <alignment horizontal="center" vertical="center" wrapText="1"/>
    </xf>
    <xf numFmtId="0" fontId="14" fillId="24" borderId="18" xfId="37" applyFill="1" applyBorder="1" applyAlignment="1">
      <alignment horizontal="center" vertical="center" wrapText="1"/>
    </xf>
    <xf numFmtId="0" fontId="40" fillId="24" borderId="0" xfId="37" applyFont="1" applyFill="1" applyAlignment="1">
      <alignment horizontal="center"/>
    </xf>
    <xf numFmtId="0" fontId="14" fillId="24" borderId="21" xfId="37" applyFill="1" applyBorder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40" fillId="24" borderId="0" xfId="37" applyFont="1" applyFill="1" applyAlignment="1">
      <alignment horizontal="center" wrapText="1"/>
    </xf>
    <xf numFmtId="0" fontId="40" fillId="24" borderId="0" xfId="0" applyFont="1" applyFill="1" applyAlignment="1">
      <alignment horizontal="center"/>
    </xf>
    <xf numFmtId="0" fontId="41" fillId="24" borderId="0" xfId="55" applyFont="1" applyFill="1" applyAlignment="1">
      <alignment horizontal="center" vertical="center"/>
    </xf>
    <xf numFmtId="0" fontId="36" fillId="24" borderId="11" xfId="45" applyFont="1" applyFill="1" applyBorder="1" applyAlignment="1">
      <alignment horizontal="center" vertical="center" wrapText="1"/>
    </xf>
    <xf numFmtId="0" fontId="36" fillId="24" borderId="17" xfId="45" applyFont="1" applyFill="1" applyBorder="1" applyAlignment="1">
      <alignment horizontal="center" vertical="center" wrapText="1"/>
    </xf>
    <xf numFmtId="0" fontId="36" fillId="24" borderId="13" xfId="45" applyFont="1" applyFill="1" applyBorder="1" applyAlignment="1">
      <alignment horizontal="center" vertical="center" wrapText="1"/>
    </xf>
    <xf numFmtId="0" fontId="36" fillId="0" borderId="10" xfId="45" applyFont="1" applyBorder="1" applyAlignment="1">
      <alignment horizontal="center" vertical="center" wrapText="1"/>
    </xf>
    <xf numFmtId="0" fontId="14" fillId="0" borderId="0" xfId="46" applyAlignment="1">
      <alignment horizontal="center"/>
    </xf>
    <xf numFmtId="0" fontId="36" fillId="0" borderId="10" xfId="45" applyFont="1" applyBorder="1" applyAlignment="1">
      <alignment horizontal="center" vertical="center"/>
    </xf>
    <xf numFmtId="0" fontId="14" fillId="0" borderId="15" xfId="37" applyBorder="1" applyAlignment="1">
      <alignment horizontal="left" wrapText="1"/>
    </xf>
    <xf numFmtId="0" fontId="37" fillId="0" borderId="10" xfId="45" applyFont="1" applyBorder="1" applyAlignment="1">
      <alignment horizontal="center" vertical="center"/>
    </xf>
    <xf numFmtId="0" fontId="14" fillId="0" borderId="10" xfId="37" applyBorder="1" applyAlignment="1">
      <alignment horizontal="center"/>
    </xf>
    <xf numFmtId="0" fontId="14" fillId="0" borderId="21" xfId="46" applyBorder="1" applyAlignment="1">
      <alignment horizontal="center" wrapText="1"/>
    </xf>
    <xf numFmtId="0" fontId="14" fillId="0" borderId="10" xfId="37" applyBorder="1" applyAlignment="1">
      <alignment horizontal="center" vertical="center"/>
    </xf>
    <xf numFmtId="0" fontId="14" fillId="24" borderId="11" xfId="45" applyFont="1" applyFill="1" applyBorder="1" applyAlignment="1">
      <alignment horizontal="center" vertical="center" wrapText="1"/>
    </xf>
    <xf numFmtId="0" fontId="14" fillId="24" borderId="17" xfId="45" applyFont="1" applyFill="1" applyBorder="1" applyAlignment="1">
      <alignment horizontal="center" vertical="center" wrapText="1"/>
    </xf>
    <xf numFmtId="0" fontId="14" fillId="24" borderId="13" xfId="45" applyFont="1" applyFill="1" applyBorder="1" applyAlignment="1">
      <alignment horizontal="center" vertical="center" wrapText="1"/>
    </xf>
    <xf numFmtId="0" fontId="36" fillId="0" borderId="12" xfId="45" applyFont="1" applyBorder="1" applyAlignment="1">
      <alignment horizontal="center" vertical="center" wrapText="1"/>
    </xf>
    <xf numFmtId="0" fontId="36" fillId="0" borderId="24" xfId="45" applyFont="1" applyBorder="1" applyAlignment="1">
      <alignment horizontal="center" vertical="center" wrapText="1"/>
    </xf>
    <xf numFmtId="0" fontId="36" fillId="0" borderId="18" xfId="45" applyFont="1" applyBorder="1" applyAlignment="1">
      <alignment horizontal="center" vertical="center" wrapText="1"/>
    </xf>
    <xf numFmtId="0" fontId="36" fillId="0" borderId="16" xfId="45" applyFont="1" applyBorder="1" applyAlignment="1">
      <alignment horizontal="center" vertical="center" wrapText="1"/>
    </xf>
    <xf numFmtId="0" fontId="36" fillId="0" borderId="15" xfId="45" applyFont="1" applyBorder="1" applyAlignment="1">
      <alignment horizontal="center" vertical="center" wrapText="1"/>
    </xf>
    <xf numFmtId="0" fontId="36" fillId="0" borderId="20" xfId="45" applyFont="1" applyBorder="1" applyAlignment="1">
      <alignment horizontal="center" vertical="center" wrapText="1"/>
    </xf>
    <xf numFmtId="0" fontId="36" fillId="0" borderId="14" xfId="45" applyFont="1" applyBorder="1" applyAlignment="1">
      <alignment horizontal="center" vertical="center" wrapText="1"/>
    </xf>
    <xf numFmtId="0" fontId="36" fillId="0" borderId="21" xfId="45" applyFont="1" applyBorder="1" applyAlignment="1">
      <alignment horizontal="center" vertical="center" wrapText="1"/>
    </xf>
    <xf numFmtId="0" fontId="36" fillId="0" borderId="19" xfId="45" applyFont="1" applyBorder="1" applyAlignment="1">
      <alignment horizontal="center" vertical="center" wrapText="1"/>
    </xf>
    <xf numFmtId="0" fontId="36" fillId="0" borderId="22" xfId="45" applyFont="1" applyBorder="1" applyAlignment="1">
      <alignment horizontal="center" vertical="center" wrapText="1"/>
    </xf>
    <xf numFmtId="0" fontId="36" fillId="0" borderId="0" xfId="45" applyFont="1" applyAlignment="1">
      <alignment horizontal="center" vertical="center" wrapText="1"/>
    </xf>
    <xf numFmtId="0" fontId="36" fillId="0" borderId="23" xfId="45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37" fillId="0" borderId="12" xfId="45" applyFont="1" applyBorder="1" applyAlignment="1">
      <alignment horizontal="center" vertical="center"/>
    </xf>
    <xf numFmtId="0" fontId="37" fillId="0" borderId="24" xfId="45" applyFont="1" applyBorder="1" applyAlignment="1">
      <alignment horizontal="center" vertical="center"/>
    </xf>
    <xf numFmtId="0" fontId="37" fillId="0" borderId="18" xfId="45" applyFont="1" applyBorder="1" applyAlignment="1">
      <alignment horizontal="center" vertical="center"/>
    </xf>
    <xf numFmtId="0" fontId="40" fillId="0" borderId="0" xfId="37" applyFont="1" applyAlignment="1">
      <alignment horizontal="center" vertical="center" wrapText="1"/>
    </xf>
    <xf numFmtId="0" fontId="38" fillId="0" borderId="0" xfId="55" applyFont="1" applyAlignment="1">
      <alignment horizontal="center" vertical="center" wrapText="1"/>
    </xf>
    <xf numFmtId="0" fontId="38" fillId="0" borderId="10" xfId="55" applyFont="1" applyBorder="1" applyAlignment="1">
      <alignment horizontal="center" vertical="center" textRotation="90" wrapText="1"/>
    </xf>
    <xf numFmtId="0" fontId="38" fillId="0" borderId="10" xfId="55" applyFont="1" applyBorder="1" applyAlignment="1">
      <alignment horizontal="center" vertical="center" wrapText="1"/>
    </xf>
    <xf numFmtId="0" fontId="41" fillId="0" borderId="21" xfId="55" applyFont="1" applyBorder="1" applyAlignment="1">
      <alignment horizontal="center" vertical="center"/>
    </xf>
    <xf numFmtId="0" fontId="38" fillId="24" borderId="10" xfId="55" applyFont="1" applyFill="1" applyBorder="1" applyAlignment="1">
      <alignment horizontal="center" vertical="center" wrapText="1"/>
    </xf>
    <xf numFmtId="0" fontId="14" fillId="0" borderId="15" xfId="280" applyBorder="1" applyAlignment="1">
      <alignment horizontal="left" vertical="center" wrapText="1"/>
    </xf>
    <xf numFmtId="0" fontId="14" fillId="0" borderId="10" xfId="36" applyFont="1" applyBorder="1" applyAlignment="1">
      <alignment horizontal="center" vertical="center" wrapText="1"/>
    </xf>
    <xf numFmtId="0" fontId="14" fillId="0" borderId="0" xfId="36" applyFont="1" applyAlignment="1">
      <alignment horizontal="center" vertical="center" wrapText="1"/>
    </xf>
    <xf numFmtId="0" fontId="47" fillId="0" borderId="12" xfId="36" applyFont="1" applyBorder="1" applyAlignment="1">
      <alignment horizontal="center" wrapText="1"/>
    </xf>
    <xf numFmtId="0" fontId="47" fillId="0" borderId="24" xfId="36" applyFont="1" applyBorder="1" applyAlignment="1">
      <alignment horizontal="center" wrapText="1"/>
    </xf>
    <xf numFmtId="0" fontId="47" fillId="0" borderId="18" xfId="36" applyFont="1" applyBorder="1" applyAlignment="1">
      <alignment horizontal="center" wrapText="1"/>
    </xf>
    <xf numFmtId="0" fontId="55" fillId="24" borderId="0" xfId="57" applyFont="1" applyFill="1" applyAlignment="1">
      <alignment horizontal="center" vertical="center" wrapText="1"/>
    </xf>
    <xf numFmtId="49" fontId="51" fillId="0" borderId="0" xfId="57" applyNumberFormat="1" applyFont="1" applyAlignment="1">
      <alignment horizontal="left" vertical="center" wrapText="1"/>
    </xf>
    <xf numFmtId="0" fontId="65" fillId="24" borderId="0" xfId="57" applyFont="1" applyFill="1" applyAlignment="1">
      <alignment horizontal="center" vertical="center" wrapText="1"/>
    </xf>
    <xf numFmtId="0" fontId="41" fillId="24" borderId="0" xfId="0" applyFont="1" applyFill="1" applyAlignment="1">
      <alignment horizontal="left" vertical="center"/>
    </xf>
    <xf numFmtId="0" fontId="41" fillId="24" borderId="0" xfId="0" applyFont="1" applyFill="1" applyAlignment="1">
      <alignment horizontal="center" vertical="center"/>
    </xf>
    <xf numFmtId="0" fontId="41" fillId="24" borderId="0" xfId="0" applyFont="1" applyFill="1" applyAlignment="1">
      <alignment horizontal="left" vertical="center" wrapText="1"/>
    </xf>
    <xf numFmtId="0" fontId="43" fillId="24" borderId="0" xfId="0" applyFont="1" applyFill="1" applyAlignment="1">
      <alignment horizontal="left" vertical="top"/>
    </xf>
    <xf numFmtId="0" fontId="58" fillId="0" borderId="26" xfId="57" applyFont="1" applyBorder="1" applyAlignment="1">
      <alignment horizontal="center" vertical="center" wrapText="1"/>
    </xf>
    <xf numFmtId="0" fontId="58" fillId="0" borderId="10" xfId="57" applyFont="1" applyBorder="1" applyAlignment="1">
      <alignment horizontal="center" vertical="center" wrapText="1"/>
    </xf>
    <xf numFmtId="0" fontId="58" fillId="0" borderId="27" xfId="57" applyFont="1" applyBorder="1" applyAlignment="1">
      <alignment horizontal="center" vertical="center" wrapText="1"/>
    </xf>
    <xf numFmtId="0" fontId="58" fillId="0" borderId="30" xfId="57" applyFont="1" applyBorder="1" applyAlignment="1">
      <alignment horizontal="center" vertical="center" wrapText="1"/>
    </xf>
    <xf numFmtId="49" fontId="53" fillId="0" borderId="25" xfId="57" applyNumberFormat="1" applyFont="1" applyBorder="1" applyAlignment="1">
      <alignment horizontal="center" vertical="center" wrapText="1"/>
    </xf>
    <xf numFmtId="49" fontId="53" fillId="0" borderId="29" xfId="57" applyNumberFormat="1" applyFont="1" applyBorder="1" applyAlignment="1">
      <alignment horizontal="center" vertical="center" wrapText="1"/>
    </xf>
    <xf numFmtId="0" fontId="51" fillId="0" borderId="0" xfId="57" applyFont="1" applyAlignment="1">
      <alignment horizontal="left" vertical="top" wrapText="1"/>
    </xf>
    <xf numFmtId="0" fontId="58" fillId="0" borderId="45" xfId="57" applyFont="1" applyBorder="1" applyAlignment="1">
      <alignment horizontal="center" vertical="center" wrapText="1"/>
    </xf>
    <xf numFmtId="0" fontId="58" fillId="0" borderId="28" xfId="57" applyFont="1" applyBorder="1" applyAlignment="1">
      <alignment horizontal="center" vertical="center" wrapText="1"/>
    </xf>
    <xf numFmtId="0" fontId="58" fillId="0" borderId="46" xfId="57" applyFont="1" applyBorder="1" applyAlignment="1">
      <alignment horizontal="center" vertical="center" wrapText="1"/>
    </xf>
    <xf numFmtId="0" fontId="51" fillId="0" borderId="47" xfId="57" applyFont="1" applyBorder="1" applyAlignment="1">
      <alignment horizontal="center" vertical="center" wrapText="1"/>
    </xf>
    <xf numFmtId="0" fontId="51" fillId="0" borderId="42" xfId="57" applyFont="1" applyBorder="1" applyAlignment="1">
      <alignment horizontal="center" vertical="center" wrapText="1"/>
    </xf>
    <xf numFmtId="0" fontId="14" fillId="0" borderId="45" xfId="57" applyBorder="1" applyAlignment="1">
      <alignment horizontal="left" vertical="center" wrapText="1"/>
    </xf>
    <xf numFmtId="0" fontId="14" fillId="0" borderId="28" xfId="57" applyBorder="1" applyAlignment="1">
      <alignment horizontal="left" vertical="center" wrapText="1"/>
    </xf>
    <xf numFmtId="49" fontId="51" fillId="0" borderId="0" xfId="57" applyNumberFormat="1" applyFont="1" applyAlignment="1">
      <alignment horizontal="left" vertical="center"/>
    </xf>
    <xf numFmtId="49" fontId="57" fillId="0" borderId="33" xfId="57" applyNumberFormat="1" applyFont="1" applyBorder="1" applyAlignment="1">
      <alignment horizontal="center" vertical="center"/>
    </xf>
    <xf numFmtId="49" fontId="57" fillId="0" borderId="34" xfId="57" applyNumberFormat="1" applyFont="1" applyBorder="1" applyAlignment="1">
      <alignment horizontal="center" vertical="center"/>
    </xf>
    <xf numFmtId="49" fontId="57" fillId="0" borderId="35" xfId="57" applyNumberFormat="1" applyFont="1" applyBorder="1" applyAlignment="1">
      <alignment horizontal="center" vertical="center"/>
    </xf>
    <xf numFmtId="0" fontId="55" fillId="0" borderId="43" xfId="57" applyFont="1" applyBorder="1" applyAlignment="1">
      <alignment horizontal="center" vertical="center" wrapText="1"/>
    </xf>
    <xf numFmtId="0" fontId="55" fillId="0" borderId="0" xfId="57" applyFont="1" applyAlignment="1">
      <alignment horizontal="center" vertical="center" wrapText="1"/>
    </xf>
    <xf numFmtId="0" fontId="55" fillId="0" borderId="44" xfId="57" applyFont="1" applyBorder="1" applyAlignment="1">
      <alignment horizontal="center" vertical="center" wrapText="1"/>
    </xf>
    <xf numFmtId="0" fontId="67" fillId="24" borderId="10" xfId="45" applyFont="1" applyFill="1" applyBorder="1" applyAlignment="1">
      <alignment horizontal="center" vertical="center" wrapText="1"/>
    </xf>
    <xf numFmtId="0" fontId="60" fillId="24" borderId="11" xfId="37" applyFont="1" applyFill="1" applyBorder="1" applyAlignment="1">
      <alignment horizontal="center" vertical="center" wrapText="1"/>
    </xf>
    <xf numFmtId="0" fontId="60" fillId="24" borderId="13" xfId="37" applyFont="1" applyFill="1" applyBorder="1" applyAlignment="1">
      <alignment horizontal="center" vertical="center" wrapText="1"/>
    </xf>
    <xf numFmtId="0" fontId="60" fillId="24" borderId="0" xfId="0" applyFont="1" applyFill="1" applyAlignment="1">
      <alignment horizontal="center"/>
    </xf>
    <xf numFmtId="0" fontId="43" fillId="24" borderId="0" xfId="55" applyFont="1" applyFill="1" applyAlignment="1">
      <alignment horizontal="center" vertical="center"/>
    </xf>
    <xf numFmtId="0" fontId="43" fillId="24" borderId="0" xfId="55" applyFont="1" applyFill="1" applyAlignment="1">
      <alignment horizontal="center" vertical="top"/>
    </xf>
    <xf numFmtId="1" fontId="66" fillId="24" borderId="12" xfId="37" applyNumberFormat="1" applyFont="1" applyFill="1" applyBorder="1" applyAlignment="1">
      <alignment horizontal="center" vertical="top"/>
    </xf>
    <xf numFmtId="1" fontId="66" fillId="24" borderId="24" xfId="37" applyNumberFormat="1" applyFont="1" applyFill="1" applyBorder="1" applyAlignment="1">
      <alignment horizontal="center" vertical="top"/>
    </xf>
    <xf numFmtId="1" fontId="66" fillId="24" borderId="18" xfId="37" applyNumberFormat="1" applyFont="1" applyFill="1" applyBorder="1" applyAlignment="1">
      <alignment horizontal="center" vertical="top"/>
    </xf>
    <xf numFmtId="0" fontId="60" fillId="24" borderId="0" xfId="37" applyFont="1" applyFill="1" applyAlignment="1">
      <alignment horizontal="center" wrapText="1"/>
    </xf>
    <xf numFmtId="0" fontId="60" fillId="24" borderId="10" xfId="37" applyFont="1" applyFill="1" applyBorder="1" applyAlignment="1">
      <alignment horizontal="center" vertical="center" wrapText="1"/>
    </xf>
    <xf numFmtId="0" fontId="60" fillId="24" borderId="17" xfId="37" applyFont="1" applyFill="1" applyBorder="1" applyAlignment="1">
      <alignment horizontal="center" vertical="center" wrapText="1"/>
    </xf>
    <xf numFmtId="0" fontId="60" fillId="24" borderId="12" xfId="37" applyFont="1" applyFill="1" applyBorder="1" applyAlignment="1">
      <alignment horizontal="center" vertical="center" wrapText="1"/>
    </xf>
    <xf numFmtId="0" fontId="60" fillId="24" borderId="24" xfId="37" applyFont="1" applyFill="1" applyBorder="1" applyAlignment="1">
      <alignment horizontal="center" vertical="center" wrapText="1"/>
    </xf>
    <xf numFmtId="0" fontId="60" fillId="24" borderId="18" xfId="37" applyFont="1" applyFill="1" applyBorder="1" applyAlignment="1">
      <alignment horizontal="center" vertical="center" wrapText="1"/>
    </xf>
    <xf numFmtId="0" fontId="60" fillId="24" borderId="0" xfId="37" applyFont="1" applyFill="1" applyAlignment="1">
      <alignment horizontal="right" vertical="center"/>
    </xf>
    <xf numFmtId="0" fontId="67" fillId="24" borderId="10" xfId="45" applyFont="1" applyFill="1" applyBorder="1" applyAlignment="1">
      <alignment horizontal="center" vertical="center"/>
    </xf>
    <xf numFmtId="49" fontId="74" fillId="24" borderId="64" xfId="37" applyNumberFormat="1" applyFont="1" applyFill="1" applyBorder="1" applyAlignment="1">
      <alignment horizontal="center" vertical="center" wrapText="1"/>
    </xf>
    <xf numFmtId="49" fontId="74" fillId="24" borderId="62" xfId="55" applyNumberFormat="1" applyFont="1" applyFill="1" applyBorder="1" applyAlignment="1">
      <alignment horizontal="center" vertical="center"/>
    </xf>
    <xf numFmtId="49" fontId="51" fillId="24" borderId="62" xfId="37" applyNumberFormat="1" applyFont="1" applyFill="1" applyBorder="1" applyAlignment="1">
      <alignment horizontal="center" vertical="center" wrapText="1"/>
    </xf>
    <xf numFmtId="4" fontId="70" fillId="24" borderId="10" xfId="37" applyNumberFormat="1" applyFont="1" applyFill="1" applyBorder="1" applyAlignment="1">
      <alignment horizontal="center" vertical="center" wrapText="1"/>
    </xf>
    <xf numFmtId="174" fontId="70" fillId="24" borderId="10" xfId="37" applyNumberFormat="1" applyFont="1" applyFill="1" applyBorder="1" applyAlignment="1">
      <alignment horizontal="center" vertical="center" wrapText="1"/>
    </xf>
    <xf numFmtId="2" fontId="51" fillId="24" borderId="10" xfId="1344" applyNumberFormat="1" applyFont="1" applyFill="1" applyBorder="1" applyAlignment="1">
      <alignment horizontal="center" vertical="center"/>
    </xf>
    <xf numFmtId="175" fontId="70" fillId="24" borderId="10" xfId="37" applyNumberFormat="1" applyFont="1" applyFill="1" applyBorder="1" applyAlignment="1">
      <alignment horizontal="center" vertical="center"/>
    </xf>
    <xf numFmtId="2" fontId="75" fillId="24" borderId="48" xfId="37" applyNumberFormat="1" applyFont="1" applyFill="1" applyBorder="1" applyAlignment="1">
      <alignment horizontal="center" vertical="center" wrapText="1"/>
    </xf>
    <xf numFmtId="0" fontId="70" fillId="24" borderId="10" xfId="1344" applyFont="1" applyFill="1" applyBorder="1" applyAlignment="1">
      <alignment horizontal="center" vertical="center" wrapText="1"/>
    </xf>
    <xf numFmtId="2" fontId="68" fillId="24" borderId="10" xfId="1344" applyNumberFormat="1" applyFont="1" applyFill="1" applyBorder="1" applyAlignment="1">
      <alignment horizontal="center" vertical="center"/>
    </xf>
    <xf numFmtId="166" fontId="68" fillId="24" borderId="10" xfId="37" applyNumberFormat="1" applyFont="1" applyFill="1" applyBorder="1" applyAlignment="1">
      <alignment horizontal="center" vertical="center"/>
    </xf>
    <xf numFmtId="0" fontId="51" fillId="24" borderId="10" xfId="37" applyFont="1" applyFill="1" applyBorder="1"/>
    <xf numFmtId="166" fontId="60" fillId="24" borderId="10" xfId="37" applyNumberFormat="1" applyFont="1" applyFill="1" applyBorder="1" applyAlignment="1">
      <alignment horizontal="center" vertical="center"/>
    </xf>
    <xf numFmtId="0" fontId="51" fillId="24" borderId="49" xfId="1344" applyFont="1" applyFill="1" applyBorder="1" applyAlignment="1">
      <alignment horizontal="center" vertical="center" wrapText="1"/>
    </xf>
    <xf numFmtId="0" fontId="51" fillId="24" borderId="10" xfId="1344" applyFont="1" applyFill="1" applyBorder="1" applyAlignment="1">
      <alignment horizontal="center" vertical="center"/>
    </xf>
    <xf numFmtId="166" fontId="72" fillId="24" borderId="10" xfId="1344" applyNumberFormat="1" applyFont="1" applyFill="1" applyBorder="1" applyAlignment="1">
      <alignment horizontal="center" vertical="center"/>
    </xf>
  </cellXfs>
  <cellStyles count="7046">
    <cellStyle name=" 1" xfId="2783" xr:uid="{00000000-0005-0000-0000-000000000000}"/>
    <cellStyle name=" 1 2" xfId="2784" xr:uid="{00000000-0005-0000-0000-000001000000}"/>
    <cellStyle name=" 1_Stage1" xfId="2785" xr:uid="{00000000-0005-0000-0000-000002000000}"/>
    <cellStyle name="_Model_RAB Мой_PR.PROG.WARM.NOTCOMBI.2012.2.16_v1.4(04.04.11) " xfId="2786" xr:uid="{00000000-0005-0000-0000-000003000000}"/>
    <cellStyle name="_Model_RAB Мой_Книга2_PR.PROG.WARM.NOTCOMBI.2012.2.16_v1.4(04.04.11) " xfId="2787" xr:uid="{00000000-0005-0000-0000-000004000000}"/>
    <cellStyle name="_Model_RAB_MRSK_svod_PR.PROG.WARM.NOTCOMBI.2012.2.16_v1.4(04.04.11) " xfId="2788" xr:uid="{00000000-0005-0000-0000-000005000000}"/>
    <cellStyle name="_Model_RAB_MRSK_svod_Книга2_PR.PROG.WARM.NOTCOMBI.2012.2.16_v1.4(04.04.11) " xfId="2789" xr:uid="{00000000-0005-0000-0000-000006000000}"/>
    <cellStyle name="_МОДЕЛЬ_1 (2)_PR.PROG.WARM.NOTCOMBI.2012.2.16_v1.4(04.04.11) " xfId="2790" xr:uid="{00000000-0005-0000-0000-000007000000}"/>
    <cellStyle name="_МОДЕЛЬ_1 (2)_Книга2_PR.PROG.WARM.NOTCOMBI.2012.2.16_v1.4(04.04.11) " xfId="2791" xr:uid="{00000000-0005-0000-0000-000008000000}"/>
    <cellStyle name="_пр 5 тариф RAB_PR.PROG.WARM.NOTCOMBI.2012.2.16_v1.4(04.04.11) " xfId="2792" xr:uid="{00000000-0005-0000-0000-000009000000}"/>
    <cellStyle name="_пр 5 тариф RAB_Книга2_PR.PROG.WARM.NOTCOMBI.2012.2.16_v1.4(04.04.11) " xfId="2793" xr:uid="{00000000-0005-0000-0000-00000A000000}"/>
    <cellStyle name="_Расчет RAB_22072008_PR.PROG.WARM.NOTCOMBI.2012.2.16_v1.4(04.04.11) " xfId="2794" xr:uid="{00000000-0005-0000-0000-00000B000000}"/>
    <cellStyle name="_Расчет RAB_22072008_Книга2_PR.PROG.WARM.NOTCOMBI.2012.2.16_v1.4(04.04.11) " xfId="2795" xr:uid="{00000000-0005-0000-0000-00000C000000}"/>
    <cellStyle name="_Расчет RAB_Лен и МОЭСК_с 2010 года_14.04.2009_со сглаж_version 3.0_без ФСК_PR.PROG.WARM.NOTCOMBI.2012.2.16_v1.4(04.04.11) " xfId="2796" xr:uid="{00000000-0005-0000-0000-00000D000000}"/>
    <cellStyle name="_Расчет RAB_Лен и МОЭСК_с 2010 года_14.04.2009_со сглаж_version 3.0_без ФСК_Книга2_PR.PROG.WARM.NOTCOMBI.2012.2.16_v1.4(04.04.11) " xfId="2797" xr:uid="{00000000-0005-0000-0000-00000E000000}"/>
    <cellStyle name="20% - Акцент1" xfId="1" xr:uid="{00000000-0005-0000-0000-00000F000000}"/>
    <cellStyle name="20% - Акцент1 2" xfId="60" xr:uid="{00000000-0005-0000-0000-000010000000}"/>
    <cellStyle name="20% — акцент1 2" xfId="979" xr:uid="{00000000-0005-0000-0000-000011000000}"/>
    <cellStyle name="20% — акцент1 3" xfId="2880" xr:uid="{00000000-0005-0000-0000-000012000000}"/>
    <cellStyle name="20% - Акцент2" xfId="2" xr:uid="{00000000-0005-0000-0000-000013000000}"/>
    <cellStyle name="20% - Акцент2 2" xfId="61" xr:uid="{00000000-0005-0000-0000-000014000000}"/>
    <cellStyle name="20% — акцент2 2" xfId="980" xr:uid="{00000000-0005-0000-0000-000015000000}"/>
    <cellStyle name="20% — акцент2 3" xfId="2881" xr:uid="{00000000-0005-0000-0000-000016000000}"/>
    <cellStyle name="20% - Акцент3" xfId="3" xr:uid="{00000000-0005-0000-0000-000017000000}"/>
    <cellStyle name="20% - Акцент3 2" xfId="62" xr:uid="{00000000-0005-0000-0000-000018000000}"/>
    <cellStyle name="20% — акцент3 2" xfId="981" xr:uid="{00000000-0005-0000-0000-000019000000}"/>
    <cellStyle name="20% — акцент3 3" xfId="2882" xr:uid="{00000000-0005-0000-0000-00001A000000}"/>
    <cellStyle name="20% - Акцент4" xfId="4" xr:uid="{00000000-0005-0000-0000-00001B000000}"/>
    <cellStyle name="20% - Акцент4 2" xfId="63" xr:uid="{00000000-0005-0000-0000-00001C000000}"/>
    <cellStyle name="20% — акцент4 2" xfId="982" xr:uid="{00000000-0005-0000-0000-00001D000000}"/>
    <cellStyle name="20% — акцент4 3" xfId="2883" xr:uid="{00000000-0005-0000-0000-00001E000000}"/>
    <cellStyle name="20% - Акцент5" xfId="5" xr:uid="{00000000-0005-0000-0000-00001F000000}"/>
    <cellStyle name="20% - Акцент5 2" xfId="64" xr:uid="{00000000-0005-0000-0000-000020000000}"/>
    <cellStyle name="20% — акцент5 2" xfId="983" xr:uid="{00000000-0005-0000-0000-000021000000}"/>
    <cellStyle name="20% — акцент5 3" xfId="2884" xr:uid="{00000000-0005-0000-0000-000022000000}"/>
    <cellStyle name="20% - Акцент6" xfId="6" xr:uid="{00000000-0005-0000-0000-000023000000}"/>
    <cellStyle name="20% - Акцент6 2" xfId="65" xr:uid="{00000000-0005-0000-0000-000024000000}"/>
    <cellStyle name="20% — акцент6 2" xfId="984" xr:uid="{00000000-0005-0000-0000-000025000000}"/>
    <cellStyle name="20% — акцент6 3" xfId="2885" xr:uid="{00000000-0005-0000-0000-000026000000}"/>
    <cellStyle name="40% - Акцент1" xfId="7" xr:uid="{00000000-0005-0000-0000-000027000000}"/>
    <cellStyle name="40% - Акцент1 2" xfId="66" xr:uid="{00000000-0005-0000-0000-000028000000}"/>
    <cellStyle name="40% — акцент1 2" xfId="985" xr:uid="{00000000-0005-0000-0000-000029000000}"/>
    <cellStyle name="40% — акцент1 3" xfId="2886" xr:uid="{00000000-0005-0000-0000-00002A000000}"/>
    <cellStyle name="40% - Акцент2" xfId="8" xr:uid="{00000000-0005-0000-0000-00002B000000}"/>
    <cellStyle name="40% - Акцент2 2" xfId="67" xr:uid="{00000000-0005-0000-0000-00002C000000}"/>
    <cellStyle name="40% — акцент2 2" xfId="986" xr:uid="{00000000-0005-0000-0000-00002D000000}"/>
    <cellStyle name="40% — акцент2 3" xfId="2887" xr:uid="{00000000-0005-0000-0000-00002E000000}"/>
    <cellStyle name="40% - Акцент3" xfId="9" xr:uid="{00000000-0005-0000-0000-00002F000000}"/>
    <cellStyle name="40% - Акцент3 2" xfId="68" xr:uid="{00000000-0005-0000-0000-000030000000}"/>
    <cellStyle name="40% — акцент3 2" xfId="987" xr:uid="{00000000-0005-0000-0000-000031000000}"/>
    <cellStyle name="40% — акцент3 3" xfId="2888" xr:uid="{00000000-0005-0000-0000-000032000000}"/>
    <cellStyle name="40% - Акцент4" xfId="10" xr:uid="{00000000-0005-0000-0000-000033000000}"/>
    <cellStyle name="40% - Акцент4 2" xfId="69" xr:uid="{00000000-0005-0000-0000-000034000000}"/>
    <cellStyle name="40% — акцент4 2" xfId="988" xr:uid="{00000000-0005-0000-0000-000035000000}"/>
    <cellStyle name="40% — акцент4 3" xfId="2889" xr:uid="{00000000-0005-0000-0000-000036000000}"/>
    <cellStyle name="40% - Акцент5" xfId="11" xr:uid="{00000000-0005-0000-0000-000037000000}"/>
    <cellStyle name="40% - Акцент5 2" xfId="70" xr:uid="{00000000-0005-0000-0000-000038000000}"/>
    <cellStyle name="40% — акцент5 2" xfId="989" xr:uid="{00000000-0005-0000-0000-000039000000}"/>
    <cellStyle name="40% — акцент5 3" xfId="2890" xr:uid="{00000000-0005-0000-0000-00003A000000}"/>
    <cellStyle name="40% - Акцент6" xfId="12" xr:uid="{00000000-0005-0000-0000-00003B000000}"/>
    <cellStyle name="40% - Акцент6 2" xfId="71" xr:uid="{00000000-0005-0000-0000-00003C000000}"/>
    <cellStyle name="40% — акцент6 2" xfId="990" xr:uid="{00000000-0005-0000-0000-00003D000000}"/>
    <cellStyle name="40% — акцент6 3" xfId="2891" xr:uid="{00000000-0005-0000-0000-00003E000000}"/>
    <cellStyle name="60% - Акцент1" xfId="13" xr:uid="{00000000-0005-0000-0000-00003F000000}"/>
    <cellStyle name="60% - Акцент1 2" xfId="72" xr:uid="{00000000-0005-0000-0000-000040000000}"/>
    <cellStyle name="60% — акцент1 2" xfId="991" xr:uid="{00000000-0005-0000-0000-000041000000}"/>
    <cellStyle name="60% — акцент1 3" xfId="2892" xr:uid="{00000000-0005-0000-0000-000042000000}"/>
    <cellStyle name="60% - Акцент2" xfId="14" xr:uid="{00000000-0005-0000-0000-000043000000}"/>
    <cellStyle name="60% - Акцент2 2" xfId="73" xr:uid="{00000000-0005-0000-0000-000044000000}"/>
    <cellStyle name="60% — акцент2 2" xfId="992" xr:uid="{00000000-0005-0000-0000-000045000000}"/>
    <cellStyle name="60% — акцент2 3" xfId="2893" xr:uid="{00000000-0005-0000-0000-000046000000}"/>
    <cellStyle name="60% - Акцент3" xfId="15" xr:uid="{00000000-0005-0000-0000-000047000000}"/>
    <cellStyle name="60% - Акцент3 2" xfId="74" xr:uid="{00000000-0005-0000-0000-000048000000}"/>
    <cellStyle name="60% — акцент3 2" xfId="993" xr:uid="{00000000-0005-0000-0000-000049000000}"/>
    <cellStyle name="60% — акцент3 3" xfId="2894" xr:uid="{00000000-0005-0000-0000-00004A000000}"/>
    <cellStyle name="60% - Акцент4" xfId="16" xr:uid="{00000000-0005-0000-0000-00004B000000}"/>
    <cellStyle name="60% - Акцент4 2" xfId="75" xr:uid="{00000000-0005-0000-0000-00004C000000}"/>
    <cellStyle name="60% — акцент4 2" xfId="994" xr:uid="{00000000-0005-0000-0000-00004D000000}"/>
    <cellStyle name="60% — акцент4 3" xfId="2895" xr:uid="{00000000-0005-0000-0000-00004E000000}"/>
    <cellStyle name="60% - Акцент5" xfId="17" xr:uid="{00000000-0005-0000-0000-00004F000000}"/>
    <cellStyle name="60% - Акцент5 2" xfId="76" xr:uid="{00000000-0005-0000-0000-000050000000}"/>
    <cellStyle name="60% — акцент5 2" xfId="995" xr:uid="{00000000-0005-0000-0000-000051000000}"/>
    <cellStyle name="60% — акцент5 3" xfId="2896" xr:uid="{00000000-0005-0000-0000-000052000000}"/>
    <cellStyle name="60% - Акцент6" xfId="18" xr:uid="{00000000-0005-0000-0000-000053000000}"/>
    <cellStyle name="60% - Акцент6 2" xfId="77" xr:uid="{00000000-0005-0000-0000-000054000000}"/>
    <cellStyle name="60% — акцент6 2" xfId="996" xr:uid="{00000000-0005-0000-0000-000055000000}"/>
    <cellStyle name="60% — акцент6 3" xfId="2897" xr:uid="{00000000-0005-0000-0000-000056000000}"/>
    <cellStyle name="Action" xfId="2798" xr:uid="{00000000-0005-0000-0000-000057000000}"/>
    <cellStyle name="Cells" xfId="2799" xr:uid="{00000000-0005-0000-0000-000058000000}"/>
    <cellStyle name="Cells 2" xfId="2800" xr:uid="{00000000-0005-0000-0000-000059000000}"/>
    <cellStyle name="Cells_TEPLO.PREDEL.2016.M(v1.0)" xfId="2801" xr:uid="{00000000-0005-0000-0000-00005A000000}"/>
    <cellStyle name="Currency [0]" xfId="2802" xr:uid="{00000000-0005-0000-0000-00005B000000}"/>
    <cellStyle name="currency1" xfId="2803" xr:uid="{00000000-0005-0000-0000-00005C000000}"/>
    <cellStyle name="Currency2" xfId="2804" xr:uid="{00000000-0005-0000-0000-00005D000000}"/>
    <cellStyle name="currency3" xfId="2805" xr:uid="{00000000-0005-0000-0000-00005E000000}"/>
    <cellStyle name="currency4" xfId="2806" xr:uid="{00000000-0005-0000-0000-00005F000000}"/>
    <cellStyle name="DblClick" xfId="2807" xr:uid="{00000000-0005-0000-0000-000060000000}"/>
    <cellStyle name="Followed Hyperlink" xfId="2808" xr:uid="{00000000-0005-0000-0000-000061000000}"/>
    <cellStyle name="Formuls" xfId="2809" xr:uid="{00000000-0005-0000-0000-000062000000}"/>
    <cellStyle name="Header" xfId="2810" xr:uid="{00000000-0005-0000-0000-000063000000}"/>
    <cellStyle name="Header 3" xfId="2811" xr:uid="{00000000-0005-0000-0000-000064000000}"/>
    <cellStyle name="Header_TEPLO.PREDEL.2016.M(v1.0)" xfId="2812" xr:uid="{00000000-0005-0000-0000-000065000000}"/>
    <cellStyle name="Hyperlink" xfId="2813" xr:uid="{00000000-0005-0000-0000-000066000000}"/>
    <cellStyle name="normal" xfId="2814" xr:uid="{00000000-0005-0000-0000-000067000000}"/>
    <cellStyle name="Normal 2" xfId="78" xr:uid="{00000000-0005-0000-0000-000068000000}"/>
    <cellStyle name="Normal_баланс для заливки" xfId="2815" xr:uid="{00000000-0005-0000-0000-000069000000}"/>
    <cellStyle name="Normal1" xfId="2816" xr:uid="{00000000-0005-0000-0000-00006A000000}"/>
    <cellStyle name="Normal2" xfId="2817" xr:uid="{00000000-0005-0000-0000-00006B000000}"/>
    <cellStyle name="Percent1" xfId="2818" xr:uid="{00000000-0005-0000-0000-00006C000000}"/>
    <cellStyle name="Title" xfId="2819" xr:uid="{00000000-0005-0000-0000-00006D000000}"/>
    <cellStyle name="Title 2" xfId="2820" xr:uid="{00000000-0005-0000-0000-00006E000000}"/>
    <cellStyle name="Title 4" xfId="2821" xr:uid="{00000000-0005-0000-0000-00006F000000}"/>
    <cellStyle name="Акцент1" xfId="19" builtinId="29" customBuiltin="1"/>
    <cellStyle name="Акцент1 2" xfId="79" xr:uid="{00000000-0005-0000-0000-000071000000}"/>
    <cellStyle name="Акцент1 3" xfId="2822" xr:uid="{00000000-0005-0000-0000-000072000000}"/>
    <cellStyle name="Акцент2" xfId="20" builtinId="33" customBuiltin="1"/>
    <cellStyle name="Акцент2 2" xfId="80" xr:uid="{00000000-0005-0000-0000-000074000000}"/>
    <cellStyle name="Акцент2 3" xfId="2823" xr:uid="{00000000-0005-0000-0000-000075000000}"/>
    <cellStyle name="Акцент3" xfId="21" builtinId="37" customBuiltin="1"/>
    <cellStyle name="Акцент3 2" xfId="81" xr:uid="{00000000-0005-0000-0000-000077000000}"/>
    <cellStyle name="Акцент3 3" xfId="2824" xr:uid="{00000000-0005-0000-0000-000078000000}"/>
    <cellStyle name="Акцент4" xfId="22" builtinId="41" customBuiltin="1"/>
    <cellStyle name="Акцент4 2" xfId="82" xr:uid="{00000000-0005-0000-0000-00007A000000}"/>
    <cellStyle name="Акцент4 3" xfId="2825" xr:uid="{00000000-0005-0000-0000-00007B000000}"/>
    <cellStyle name="Акцент5" xfId="23" builtinId="45" customBuiltin="1"/>
    <cellStyle name="Акцент5 2" xfId="83" xr:uid="{00000000-0005-0000-0000-00007D000000}"/>
    <cellStyle name="Акцент6" xfId="24" builtinId="49" customBuiltin="1"/>
    <cellStyle name="Акцент6 2" xfId="84" xr:uid="{00000000-0005-0000-0000-00007F000000}"/>
    <cellStyle name="Акцент6 3" xfId="2826" xr:uid="{00000000-0005-0000-0000-000080000000}"/>
    <cellStyle name="Ввод " xfId="25" builtinId="20" customBuiltin="1"/>
    <cellStyle name="Ввод  2" xfId="85" xr:uid="{00000000-0005-0000-0000-000082000000}"/>
    <cellStyle name="Ввод  2 10" xfId="5849" xr:uid="{00000000-0005-0000-0000-000083000000}"/>
    <cellStyle name="Ввод  2 11" xfId="6419" xr:uid="{00000000-0005-0000-0000-000084000000}"/>
    <cellStyle name="Ввод  2 2" xfId="1352" xr:uid="{00000000-0005-0000-0000-000085000000}"/>
    <cellStyle name="Ввод  2 2 2" xfId="6458" xr:uid="{00000000-0005-0000-0000-000086000000}"/>
    <cellStyle name="Ввод  2 2 3" xfId="6490" xr:uid="{00000000-0005-0000-0000-000087000000}"/>
    <cellStyle name="Ввод  2 2 4" xfId="6498" xr:uid="{00000000-0005-0000-0000-000088000000}"/>
    <cellStyle name="Ввод  2 2 5" xfId="6377" xr:uid="{00000000-0005-0000-0000-000089000000}"/>
    <cellStyle name="Ввод  2 3" xfId="1362" xr:uid="{00000000-0005-0000-0000-00008A000000}"/>
    <cellStyle name="Ввод  2 3 2" xfId="1375" xr:uid="{00000000-0005-0000-0000-00008B000000}"/>
    <cellStyle name="Ввод  2 3 2 2" xfId="6481" xr:uid="{00000000-0005-0000-0000-00008C000000}"/>
    <cellStyle name="Ввод  2 3 2 3" xfId="6434" xr:uid="{00000000-0005-0000-0000-00008D000000}"/>
    <cellStyle name="Ввод  2 3 2 4" xfId="6521" xr:uid="{00000000-0005-0000-0000-00008E000000}"/>
    <cellStyle name="Ввод  2 3 2 5" xfId="6400" xr:uid="{00000000-0005-0000-0000-00008F000000}"/>
    <cellStyle name="Ввод  2 3 3" xfId="6468" xr:uid="{00000000-0005-0000-0000-000090000000}"/>
    <cellStyle name="Ввод  2 3 4" xfId="6446" xr:uid="{00000000-0005-0000-0000-000091000000}"/>
    <cellStyle name="Ввод  2 3 5" xfId="6508" xr:uid="{00000000-0005-0000-0000-000092000000}"/>
    <cellStyle name="Ввод  2 3 6" xfId="6387" xr:uid="{00000000-0005-0000-0000-000093000000}"/>
    <cellStyle name="Ввод  2 4" xfId="1350" xr:uid="{00000000-0005-0000-0000-000094000000}"/>
    <cellStyle name="Ввод  2 4 2" xfId="6456" xr:uid="{00000000-0005-0000-0000-000095000000}"/>
    <cellStyle name="Ввод  2 4 3" xfId="6024" xr:uid="{00000000-0005-0000-0000-000096000000}"/>
    <cellStyle name="Ввод  2 4 4" xfId="6496" xr:uid="{00000000-0005-0000-0000-000097000000}"/>
    <cellStyle name="Ввод  2 4 5" xfId="6375" xr:uid="{00000000-0005-0000-0000-000098000000}"/>
    <cellStyle name="Ввод  2 5" xfId="1371" xr:uid="{00000000-0005-0000-0000-000099000000}"/>
    <cellStyle name="Ввод  2 5 2" xfId="6477" xr:uid="{00000000-0005-0000-0000-00009A000000}"/>
    <cellStyle name="Ввод  2 5 3" xfId="6443" xr:uid="{00000000-0005-0000-0000-00009B000000}"/>
    <cellStyle name="Ввод  2 5 4" xfId="6517" xr:uid="{00000000-0005-0000-0000-00009C000000}"/>
    <cellStyle name="Ввод  2 5 5" xfId="6396" xr:uid="{00000000-0005-0000-0000-00009D000000}"/>
    <cellStyle name="Ввод  2 6" xfId="1361" xr:uid="{00000000-0005-0000-0000-00009E000000}"/>
    <cellStyle name="Ввод  2 6 2" xfId="6467" xr:uid="{00000000-0005-0000-0000-00009F000000}"/>
    <cellStyle name="Ввод  2 6 3" xfId="6428" xr:uid="{00000000-0005-0000-0000-0000A0000000}"/>
    <cellStyle name="Ввод  2 6 4" xfId="6507" xr:uid="{00000000-0005-0000-0000-0000A1000000}"/>
    <cellStyle name="Ввод  2 6 5" xfId="6386" xr:uid="{00000000-0005-0000-0000-0000A2000000}"/>
    <cellStyle name="Ввод  2 7" xfId="1345" xr:uid="{00000000-0005-0000-0000-0000A3000000}"/>
    <cellStyle name="Ввод  2 7 2" xfId="6451" xr:uid="{00000000-0005-0000-0000-0000A4000000}"/>
    <cellStyle name="Ввод  2 7 3" xfId="5850" xr:uid="{00000000-0005-0000-0000-0000A5000000}"/>
    <cellStyle name="Ввод  2 7 4" xfId="6491" xr:uid="{00000000-0005-0000-0000-0000A6000000}"/>
    <cellStyle name="Ввод  2 7 5" xfId="6370" xr:uid="{00000000-0005-0000-0000-0000A7000000}"/>
    <cellStyle name="Ввод  2 8" xfId="1383" xr:uid="{00000000-0005-0000-0000-0000A8000000}"/>
    <cellStyle name="Ввод  2 8 2" xfId="6489" xr:uid="{00000000-0005-0000-0000-0000A9000000}"/>
    <cellStyle name="Ввод  2 8 3" xfId="6413" xr:uid="{00000000-0005-0000-0000-0000AA000000}"/>
    <cellStyle name="Ввод  2 8 4" xfId="6529" xr:uid="{00000000-0005-0000-0000-0000AB000000}"/>
    <cellStyle name="Ввод  2 8 5" xfId="6408" xr:uid="{00000000-0005-0000-0000-0000AC000000}"/>
    <cellStyle name="Ввод  2 9" xfId="2089" xr:uid="{00000000-0005-0000-0000-0000AD000000}"/>
    <cellStyle name="Ввод  3" xfId="2078" xr:uid="{00000000-0005-0000-0000-0000AE000000}"/>
    <cellStyle name="Вывод" xfId="26" builtinId="21" customBuiltin="1"/>
    <cellStyle name="Вывод 2" xfId="86" xr:uid="{00000000-0005-0000-0000-0000B0000000}"/>
    <cellStyle name="Вывод 2 10" xfId="6424" xr:uid="{00000000-0005-0000-0000-0000B1000000}"/>
    <cellStyle name="Вывод 2 11" xfId="6420" xr:uid="{00000000-0005-0000-0000-0000B2000000}"/>
    <cellStyle name="Вывод 2 2" xfId="1359" xr:uid="{00000000-0005-0000-0000-0000B3000000}"/>
    <cellStyle name="Вывод 2 2 2" xfId="6465" xr:uid="{00000000-0005-0000-0000-0000B4000000}"/>
    <cellStyle name="Вывод 2 2 3" xfId="6441" xr:uid="{00000000-0005-0000-0000-0000B5000000}"/>
    <cellStyle name="Вывод 2 2 4" xfId="6505" xr:uid="{00000000-0005-0000-0000-0000B6000000}"/>
    <cellStyle name="Вывод 2 2 5" xfId="6384" xr:uid="{00000000-0005-0000-0000-0000B7000000}"/>
    <cellStyle name="Вывод 2 3" xfId="1355" xr:uid="{00000000-0005-0000-0000-0000B8000000}"/>
    <cellStyle name="Вывод 2 3 2" xfId="1376" xr:uid="{00000000-0005-0000-0000-0000B9000000}"/>
    <cellStyle name="Вывод 2 3 2 2" xfId="6482" xr:uid="{00000000-0005-0000-0000-0000BA000000}"/>
    <cellStyle name="Вывод 2 3 2 3" xfId="6448" xr:uid="{00000000-0005-0000-0000-0000BB000000}"/>
    <cellStyle name="Вывод 2 3 2 4" xfId="6522" xr:uid="{00000000-0005-0000-0000-0000BC000000}"/>
    <cellStyle name="Вывод 2 3 2 5" xfId="6401" xr:uid="{00000000-0005-0000-0000-0000BD000000}"/>
    <cellStyle name="Вывод 2 3 3" xfId="6461" xr:uid="{00000000-0005-0000-0000-0000BE000000}"/>
    <cellStyle name="Вывод 2 3 4" xfId="6418" xr:uid="{00000000-0005-0000-0000-0000BF000000}"/>
    <cellStyle name="Вывод 2 3 5" xfId="6501" xr:uid="{00000000-0005-0000-0000-0000C0000000}"/>
    <cellStyle name="Вывод 2 3 6" xfId="6380" xr:uid="{00000000-0005-0000-0000-0000C1000000}"/>
    <cellStyle name="Вывод 2 4" xfId="1354" xr:uid="{00000000-0005-0000-0000-0000C2000000}"/>
    <cellStyle name="Вывод 2 4 2" xfId="6460" xr:uid="{00000000-0005-0000-0000-0000C3000000}"/>
    <cellStyle name="Вывод 2 4 3" xfId="6436" xr:uid="{00000000-0005-0000-0000-0000C4000000}"/>
    <cellStyle name="Вывод 2 4 4" xfId="6500" xr:uid="{00000000-0005-0000-0000-0000C5000000}"/>
    <cellStyle name="Вывод 2 4 5" xfId="6379" xr:uid="{00000000-0005-0000-0000-0000C6000000}"/>
    <cellStyle name="Вывод 2 5" xfId="1357" xr:uid="{00000000-0005-0000-0000-0000C7000000}"/>
    <cellStyle name="Вывод 2 5 2" xfId="6463" xr:uid="{00000000-0005-0000-0000-0000C8000000}"/>
    <cellStyle name="Вывод 2 5 3" xfId="6415" xr:uid="{00000000-0005-0000-0000-0000C9000000}"/>
    <cellStyle name="Вывод 2 5 4" xfId="6503" xr:uid="{00000000-0005-0000-0000-0000CA000000}"/>
    <cellStyle name="Вывод 2 5 5" xfId="6382" xr:uid="{00000000-0005-0000-0000-0000CB000000}"/>
    <cellStyle name="Вывод 2 6" xfId="1363" xr:uid="{00000000-0005-0000-0000-0000CC000000}"/>
    <cellStyle name="Вывод 2 6 2" xfId="6469" xr:uid="{00000000-0005-0000-0000-0000CD000000}"/>
    <cellStyle name="Вывод 2 6 3" xfId="6449" xr:uid="{00000000-0005-0000-0000-0000CE000000}"/>
    <cellStyle name="Вывод 2 6 4" xfId="6509" xr:uid="{00000000-0005-0000-0000-0000CF000000}"/>
    <cellStyle name="Вывод 2 6 5" xfId="6388" xr:uid="{00000000-0005-0000-0000-0000D0000000}"/>
    <cellStyle name="Вывод 2 7" xfId="1346" xr:uid="{00000000-0005-0000-0000-0000D1000000}"/>
    <cellStyle name="Вывод 2 7 2" xfId="6452" xr:uid="{00000000-0005-0000-0000-0000D2000000}"/>
    <cellStyle name="Вывод 2 7 3" xfId="6445" xr:uid="{00000000-0005-0000-0000-0000D3000000}"/>
    <cellStyle name="Вывод 2 7 4" xfId="6492" xr:uid="{00000000-0005-0000-0000-0000D4000000}"/>
    <cellStyle name="Вывод 2 7 5" xfId="6371" xr:uid="{00000000-0005-0000-0000-0000D5000000}"/>
    <cellStyle name="Вывод 2 8" xfId="1382" xr:uid="{00000000-0005-0000-0000-0000D6000000}"/>
    <cellStyle name="Вывод 2 8 2" xfId="6488" xr:uid="{00000000-0005-0000-0000-0000D7000000}"/>
    <cellStyle name="Вывод 2 8 3" xfId="6417" xr:uid="{00000000-0005-0000-0000-0000D8000000}"/>
    <cellStyle name="Вывод 2 8 4" xfId="6528" xr:uid="{00000000-0005-0000-0000-0000D9000000}"/>
    <cellStyle name="Вывод 2 8 5" xfId="6407" xr:uid="{00000000-0005-0000-0000-0000DA000000}"/>
    <cellStyle name="Вывод 2 9" xfId="2090" xr:uid="{00000000-0005-0000-0000-0000DB000000}"/>
    <cellStyle name="Вывод 3" xfId="2827" xr:uid="{00000000-0005-0000-0000-0000DC000000}"/>
    <cellStyle name="Вывод 4" xfId="2079" xr:uid="{00000000-0005-0000-0000-0000DD000000}"/>
    <cellStyle name="Вычисление" xfId="27" builtinId="22" customBuiltin="1"/>
    <cellStyle name="Вычисление 2" xfId="87" xr:uid="{00000000-0005-0000-0000-0000DF000000}"/>
    <cellStyle name="Вычисление 2 10" xfId="6410" xr:uid="{00000000-0005-0000-0000-0000E0000000}"/>
    <cellStyle name="Вычисление 2 11" xfId="6425" xr:uid="{00000000-0005-0000-0000-0000E1000000}"/>
    <cellStyle name="Вычисление 2 2" xfId="1369" xr:uid="{00000000-0005-0000-0000-0000E2000000}"/>
    <cellStyle name="Вычисление 2 2 2" xfId="6475" xr:uid="{00000000-0005-0000-0000-0000E3000000}"/>
    <cellStyle name="Вычисление 2 2 3" xfId="6447" xr:uid="{00000000-0005-0000-0000-0000E4000000}"/>
    <cellStyle name="Вычисление 2 2 4" xfId="6515" xr:uid="{00000000-0005-0000-0000-0000E5000000}"/>
    <cellStyle name="Вычисление 2 2 5" xfId="6394" xr:uid="{00000000-0005-0000-0000-0000E6000000}"/>
    <cellStyle name="Вычисление 2 3" xfId="1368" xr:uid="{00000000-0005-0000-0000-0000E7000000}"/>
    <cellStyle name="Вычисление 2 3 2" xfId="1377" xr:uid="{00000000-0005-0000-0000-0000E8000000}"/>
    <cellStyle name="Вычисление 2 3 2 2" xfId="6483" xr:uid="{00000000-0005-0000-0000-0000E9000000}"/>
    <cellStyle name="Вычисление 2 3 2 3" xfId="5851" xr:uid="{00000000-0005-0000-0000-0000EA000000}"/>
    <cellStyle name="Вычисление 2 3 2 4" xfId="6523" xr:uid="{00000000-0005-0000-0000-0000EB000000}"/>
    <cellStyle name="Вычисление 2 3 2 5" xfId="6402" xr:uid="{00000000-0005-0000-0000-0000EC000000}"/>
    <cellStyle name="Вычисление 2 3 3" xfId="6474" xr:uid="{00000000-0005-0000-0000-0000ED000000}"/>
    <cellStyle name="Вычисление 2 3 4" xfId="6435" xr:uid="{00000000-0005-0000-0000-0000EE000000}"/>
    <cellStyle name="Вычисление 2 3 5" xfId="6514" xr:uid="{00000000-0005-0000-0000-0000EF000000}"/>
    <cellStyle name="Вычисление 2 3 6" xfId="6393" xr:uid="{00000000-0005-0000-0000-0000F0000000}"/>
    <cellStyle name="Вычисление 2 4" xfId="1366" xr:uid="{00000000-0005-0000-0000-0000F1000000}"/>
    <cellStyle name="Вычисление 2 4 2" xfId="6472" xr:uid="{00000000-0005-0000-0000-0000F2000000}"/>
    <cellStyle name="Вычисление 2 4 3" xfId="6442" xr:uid="{00000000-0005-0000-0000-0000F3000000}"/>
    <cellStyle name="Вычисление 2 4 4" xfId="6512" xr:uid="{00000000-0005-0000-0000-0000F4000000}"/>
    <cellStyle name="Вычисление 2 4 5" xfId="6391" xr:uid="{00000000-0005-0000-0000-0000F5000000}"/>
    <cellStyle name="Вычисление 2 5" xfId="1364" xr:uid="{00000000-0005-0000-0000-0000F6000000}"/>
    <cellStyle name="Вычисление 2 5 2" xfId="6470" xr:uid="{00000000-0005-0000-0000-0000F7000000}"/>
    <cellStyle name="Вычисление 2 5 3" xfId="6439" xr:uid="{00000000-0005-0000-0000-0000F8000000}"/>
    <cellStyle name="Вычисление 2 5 4" xfId="6510" xr:uid="{00000000-0005-0000-0000-0000F9000000}"/>
    <cellStyle name="Вычисление 2 5 5" xfId="6389" xr:uid="{00000000-0005-0000-0000-0000FA000000}"/>
    <cellStyle name="Вычисление 2 6" xfId="1351" xr:uid="{00000000-0005-0000-0000-0000FB000000}"/>
    <cellStyle name="Вычисление 2 6 2" xfId="6457" xr:uid="{00000000-0005-0000-0000-0000FC000000}"/>
    <cellStyle name="Вычисление 2 6 3" xfId="6421" xr:uid="{00000000-0005-0000-0000-0000FD000000}"/>
    <cellStyle name="Вычисление 2 6 4" xfId="6497" xr:uid="{00000000-0005-0000-0000-0000FE000000}"/>
    <cellStyle name="Вычисление 2 6 5" xfId="6376" xr:uid="{00000000-0005-0000-0000-0000FF000000}"/>
    <cellStyle name="Вычисление 2 7" xfId="1347" xr:uid="{00000000-0005-0000-0000-000000010000}"/>
    <cellStyle name="Вычисление 2 7 2" xfId="6453" xr:uid="{00000000-0005-0000-0000-000001010000}"/>
    <cellStyle name="Вычисление 2 7 3" xfId="6422" xr:uid="{00000000-0005-0000-0000-000002010000}"/>
    <cellStyle name="Вычисление 2 7 4" xfId="6493" xr:uid="{00000000-0005-0000-0000-000003010000}"/>
    <cellStyle name="Вычисление 2 7 5" xfId="6372" xr:uid="{00000000-0005-0000-0000-000004010000}"/>
    <cellStyle name="Вычисление 2 8" xfId="1380" xr:uid="{00000000-0005-0000-0000-000005010000}"/>
    <cellStyle name="Вычисление 2 8 2" xfId="6486" xr:uid="{00000000-0005-0000-0000-000006010000}"/>
    <cellStyle name="Вычисление 2 8 3" xfId="6433" xr:uid="{00000000-0005-0000-0000-000007010000}"/>
    <cellStyle name="Вычисление 2 8 4" xfId="6526" xr:uid="{00000000-0005-0000-0000-000008010000}"/>
    <cellStyle name="Вычисление 2 8 5" xfId="6405" xr:uid="{00000000-0005-0000-0000-000009010000}"/>
    <cellStyle name="Вычисление 2 9" xfId="2091" xr:uid="{00000000-0005-0000-0000-00000A010000}"/>
    <cellStyle name="Вычисление 3" xfId="2828" xr:uid="{00000000-0005-0000-0000-00000B010000}"/>
    <cellStyle name="Вычисление 4" xfId="2080" xr:uid="{00000000-0005-0000-0000-00000C010000}"/>
    <cellStyle name="Гиперссылка" xfId="804" builtinId="8"/>
    <cellStyle name="Гиперссылка 2" xfId="2830" xr:uid="{00000000-0005-0000-0000-00000E010000}"/>
    <cellStyle name="Гиперссылка 2 2" xfId="2831" xr:uid="{00000000-0005-0000-0000-00000F010000}"/>
    <cellStyle name="Гиперссылка 3" xfId="2832" xr:uid="{00000000-0005-0000-0000-000010010000}"/>
    <cellStyle name="Гиперссылка 4" xfId="2833" xr:uid="{00000000-0005-0000-0000-000011010000}"/>
    <cellStyle name="Гиперссылка 5" xfId="2834" xr:uid="{00000000-0005-0000-0000-000012010000}"/>
    <cellStyle name="Гиперссылка 6" xfId="2829" xr:uid="{00000000-0005-0000-0000-000013010000}"/>
    <cellStyle name="Заголовок" xfId="2835" xr:uid="{00000000-0005-0000-0000-000014010000}"/>
    <cellStyle name="Заголовок 1" xfId="28" builtinId="16" customBuiltin="1"/>
    <cellStyle name="Заголовок 1 2" xfId="88" xr:uid="{00000000-0005-0000-0000-000016010000}"/>
    <cellStyle name="Заголовок 1 3" xfId="2836" xr:uid="{00000000-0005-0000-0000-000017010000}"/>
    <cellStyle name="Заголовок 2" xfId="29" builtinId="17" customBuiltin="1"/>
    <cellStyle name="Заголовок 2 2" xfId="89" xr:uid="{00000000-0005-0000-0000-000019010000}"/>
    <cellStyle name="Заголовок 2 3" xfId="2837" xr:uid="{00000000-0005-0000-0000-00001A010000}"/>
    <cellStyle name="Заголовок 3" xfId="30" builtinId="18" customBuiltin="1"/>
    <cellStyle name="Заголовок 3 2" xfId="90" xr:uid="{00000000-0005-0000-0000-00001C010000}"/>
    <cellStyle name="Заголовок 3 3" xfId="2838" xr:uid="{00000000-0005-0000-0000-00001D010000}"/>
    <cellStyle name="Заголовок 4" xfId="31" builtinId="19" customBuiltin="1"/>
    <cellStyle name="Заголовок 4 2" xfId="91" xr:uid="{00000000-0005-0000-0000-00001F010000}"/>
    <cellStyle name="Заголовок 4 3" xfId="2839" xr:uid="{00000000-0005-0000-0000-000020010000}"/>
    <cellStyle name="ЗаголовокСтолбца" xfId="2840" xr:uid="{00000000-0005-0000-0000-000021010000}"/>
    <cellStyle name="Значение" xfId="2841" xr:uid="{00000000-0005-0000-0000-000022010000}"/>
    <cellStyle name="Итог" xfId="32" builtinId="25" customBuiltin="1"/>
    <cellStyle name="Итог 2" xfId="92" xr:uid="{00000000-0005-0000-0000-000024010000}"/>
    <cellStyle name="Итог 2 10" xfId="5847" xr:uid="{00000000-0005-0000-0000-000025010000}"/>
    <cellStyle name="Итог 2 11" xfId="6444" xr:uid="{00000000-0005-0000-0000-000026010000}"/>
    <cellStyle name="Итог 2 2" xfId="1353" xr:uid="{00000000-0005-0000-0000-000027010000}"/>
    <cellStyle name="Итог 2 2 2" xfId="6459" xr:uid="{00000000-0005-0000-0000-000028010000}"/>
    <cellStyle name="Итог 2 2 3" xfId="6423" xr:uid="{00000000-0005-0000-0000-000029010000}"/>
    <cellStyle name="Итог 2 2 4" xfId="6499" xr:uid="{00000000-0005-0000-0000-00002A010000}"/>
    <cellStyle name="Итог 2 2 5" xfId="6378" xr:uid="{00000000-0005-0000-0000-00002B010000}"/>
    <cellStyle name="Итог 2 3" xfId="1367" xr:uid="{00000000-0005-0000-0000-00002C010000}"/>
    <cellStyle name="Итог 2 3 2" xfId="1378" xr:uid="{00000000-0005-0000-0000-00002D010000}"/>
    <cellStyle name="Итог 2 3 2 2" xfId="6484" xr:uid="{00000000-0005-0000-0000-00002E010000}"/>
    <cellStyle name="Итог 2 3 2 3" xfId="6426" xr:uid="{00000000-0005-0000-0000-00002F010000}"/>
    <cellStyle name="Итог 2 3 2 4" xfId="6524" xr:uid="{00000000-0005-0000-0000-000030010000}"/>
    <cellStyle name="Итог 2 3 2 5" xfId="6403" xr:uid="{00000000-0005-0000-0000-000031010000}"/>
    <cellStyle name="Итог 2 3 3" xfId="6473" xr:uid="{00000000-0005-0000-0000-000032010000}"/>
    <cellStyle name="Итог 2 3 4" xfId="6438" xr:uid="{00000000-0005-0000-0000-000033010000}"/>
    <cellStyle name="Итог 2 3 5" xfId="6513" xr:uid="{00000000-0005-0000-0000-000034010000}"/>
    <cellStyle name="Итог 2 3 6" xfId="6392" xr:uid="{00000000-0005-0000-0000-000035010000}"/>
    <cellStyle name="Итог 2 4" xfId="1360" xr:uid="{00000000-0005-0000-0000-000036010000}"/>
    <cellStyle name="Итог 2 4 2" xfId="6466" xr:uid="{00000000-0005-0000-0000-000037010000}"/>
    <cellStyle name="Итог 2 4 3" xfId="6440" xr:uid="{00000000-0005-0000-0000-000038010000}"/>
    <cellStyle name="Итог 2 4 4" xfId="6506" xr:uid="{00000000-0005-0000-0000-000039010000}"/>
    <cellStyle name="Итог 2 4 5" xfId="6385" xr:uid="{00000000-0005-0000-0000-00003A010000}"/>
    <cellStyle name="Итог 2 5" xfId="1358" xr:uid="{00000000-0005-0000-0000-00003B010000}"/>
    <cellStyle name="Итог 2 5 2" xfId="6464" xr:uid="{00000000-0005-0000-0000-00003C010000}"/>
    <cellStyle name="Итог 2 5 3" xfId="6431" xr:uid="{00000000-0005-0000-0000-00003D010000}"/>
    <cellStyle name="Итог 2 5 4" xfId="6504" xr:uid="{00000000-0005-0000-0000-00003E010000}"/>
    <cellStyle name="Итог 2 5 5" xfId="6383" xr:uid="{00000000-0005-0000-0000-00003F010000}"/>
    <cellStyle name="Итог 2 6" xfId="1372" xr:uid="{00000000-0005-0000-0000-000040010000}"/>
    <cellStyle name="Итог 2 6 2" xfId="6478" xr:uid="{00000000-0005-0000-0000-000041010000}"/>
    <cellStyle name="Итог 2 6 3" xfId="6411" xr:uid="{00000000-0005-0000-0000-000042010000}"/>
    <cellStyle name="Итог 2 6 4" xfId="6518" xr:uid="{00000000-0005-0000-0000-000043010000}"/>
    <cellStyle name="Итог 2 6 5" xfId="6397" xr:uid="{00000000-0005-0000-0000-000044010000}"/>
    <cellStyle name="Итог 2 7" xfId="1348" xr:uid="{00000000-0005-0000-0000-000045010000}"/>
    <cellStyle name="Итог 2 7 2" xfId="6454" xr:uid="{00000000-0005-0000-0000-000046010000}"/>
    <cellStyle name="Итог 2 7 3" xfId="6412" xr:uid="{00000000-0005-0000-0000-000047010000}"/>
    <cellStyle name="Итог 2 7 4" xfId="6494" xr:uid="{00000000-0005-0000-0000-000048010000}"/>
    <cellStyle name="Итог 2 7 5" xfId="6373" xr:uid="{00000000-0005-0000-0000-000049010000}"/>
    <cellStyle name="Итог 2 8" xfId="1381" xr:uid="{00000000-0005-0000-0000-00004A010000}"/>
    <cellStyle name="Итог 2 8 2" xfId="6487" xr:uid="{00000000-0005-0000-0000-00004B010000}"/>
    <cellStyle name="Итог 2 8 3" xfId="6416" xr:uid="{00000000-0005-0000-0000-00004C010000}"/>
    <cellStyle name="Итог 2 8 4" xfId="6527" xr:uid="{00000000-0005-0000-0000-00004D010000}"/>
    <cellStyle name="Итог 2 8 5" xfId="6406" xr:uid="{00000000-0005-0000-0000-00004E010000}"/>
    <cellStyle name="Итог 2 9" xfId="2092" xr:uid="{00000000-0005-0000-0000-00004F010000}"/>
    <cellStyle name="Итог 3" xfId="2842" xr:uid="{00000000-0005-0000-0000-000050010000}"/>
    <cellStyle name="Итог 4" xfId="2081" xr:uid="{00000000-0005-0000-0000-000051010000}"/>
    <cellStyle name="Контрольная ячейка" xfId="33" builtinId="23" customBuiltin="1"/>
    <cellStyle name="Контрольная ячейка 2" xfId="93" xr:uid="{00000000-0005-0000-0000-000053010000}"/>
    <cellStyle name="Контрольная ячейка 3" xfId="2843" xr:uid="{00000000-0005-0000-0000-000054010000}"/>
    <cellStyle name="Название" xfId="34" builtinId="15" customBuiltin="1"/>
    <cellStyle name="Название 2" xfId="94" xr:uid="{00000000-0005-0000-0000-000056010000}"/>
    <cellStyle name="Название 3" xfId="2844" xr:uid="{00000000-0005-0000-0000-000057010000}"/>
    <cellStyle name="Нейтральный" xfId="35" builtinId="28" customBuiltin="1"/>
    <cellStyle name="Нейтральный 2" xfId="95" xr:uid="{00000000-0005-0000-0000-000059010000}"/>
    <cellStyle name="Нейтральный 3" xfId="2845" xr:uid="{00000000-0005-0000-0000-00005A010000}"/>
    <cellStyle name="Обычный" xfId="0" builtinId="0"/>
    <cellStyle name="Обычный 10" xfId="280" xr:uid="{00000000-0005-0000-0000-00005C010000}"/>
    <cellStyle name="Обычный 10 2" xfId="1344" xr:uid="{00000000-0005-0000-0000-00005D010000}"/>
    <cellStyle name="Обычный 10 2 2" xfId="2847" xr:uid="{00000000-0005-0000-0000-00005E010000}"/>
    <cellStyle name="Обычный 10 2 3" xfId="6369" xr:uid="{00000000-0005-0000-0000-00005F010000}"/>
    <cellStyle name="Обычный 10 3" xfId="2846" xr:uid="{00000000-0005-0000-0000-000060010000}"/>
    <cellStyle name="Обычный 10 3 2" xfId="7045" xr:uid="{00000000-0005-0000-0000-000061010000}"/>
    <cellStyle name="Обычный 11" xfId="630" xr:uid="{00000000-0005-0000-0000-000062010000}"/>
    <cellStyle name="Обычный 11 2" xfId="633" xr:uid="{00000000-0005-0000-0000-000063010000}"/>
    <cellStyle name="Обычный 11 2 2" xfId="807" xr:uid="{00000000-0005-0000-0000-000064010000}"/>
    <cellStyle name="Обычный 11 2 2 2" xfId="5675" xr:uid="{00000000-0005-0000-0000-000065010000}"/>
    <cellStyle name="Обычный 11 2 2 3" xfId="4113" xr:uid="{00000000-0005-0000-0000-000066010000}"/>
    <cellStyle name="Обычный 11 2 3" xfId="1907" xr:uid="{00000000-0005-0000-0000-000067010000}"/>
    <cellStyle name="Обычный 11 2 3 2" xfId="5853" xr:uid="{00000000-0005-0000-0000-000068010000}"/>
    <cellStyle name="Обычный 11 2 4" xfId="2611" xr:uid="{00000000-0005-0000-0000-000069010000}"/>
    <cellStyle name="Обычный 11 2 4 2" xfId="6532" xr:uid="{00000000-0005-0000-0000-00006A010000}"/>
    <cellStyle name="Обычный 11 2 5" xfId="5502" xr:uid="{00000000-0005-0000-0000-00006B010000}"/>
    <cellStyle name="Обычный 11 2 6" xfId="4806" xr:uid="{00000000-0005-0000-0000-00006C010000}"/>
    <cellStyle name="Обычный 11 2 7" xfId="3420" xr:uid="{00000000-0005-0000-0000-00006D010000}"/>
    <cellStyle name="Обычный 111" xfId="997" xr:uid="{00000000-0005-0000-0000-00006E010000}"/>
    <cellStyle name="Обычный 116 2" xfId="1000" xr:uid="{00000000-0005-0000-0000-00006F010000}"/>
    <cellStyle name="Обычный 12" xfId="625" xr:uid="{00000000-0005-0000-0000-000070010000}"/>
    <cellStyle name="Обычный 12 2" xfId="48" xr:uid="{00000000-0005-0000-0000-000071010000}"/>
    <cellStyle name="Обычный 12 2 2" xfId="2849" xr:uid="{00000000-0005-0000-0000-000072010000}"/>
    <cellStyle name="Обычный 12 3" xfId="1171" xr:uid="{00000000-0005-0000-0000-000073010000}"/>
    <cellStyle name="Обычный 12 3 2" xfId="2850" xr:uid="{00000000-0005-0000-0000-000074010000}"/>
    <cellStyle name="Обычный 12 3 2 2" xfId="6196" xr:uid="{00000000-0005-0000-0000-000075010000}"/>
    <cellStyle name="Обычный 12 3 3" xfId="2848" xr:uid="{00000000-0005-0000-0000-000076010000}"/>
    <cellStyle name="Обычный 12 3 4" xfId="4111" xr:uid="{00000000-0005-0000-0000-000077010000}"/>
    <cellStyle name="Обычный 12 4" xfId="1905" xr:uid="{00000000-0005-0000-0000-000078010000}"/>
    <cellStyle name="Обычный 12 4 2" xfId="6873" xr:uid="{00000000-0005-0000-0000-000079010000}"/>
    <cellStyle name="Обычный 12 5" xfId="2609" xr:uid="{00000000-0005-0000-0000-00007A010000}"/>
    <cellStyle name="Обычный 12 5 2" xfId="5500" xr:uid="{00000000-0005-0000-0000-00007B010000}"/>
    <cellStyle name="Обычный 12 6" xfId="4804" xr:uid="{00000000-0005-0000-0000-00007C010000}"/>
    <cellStyle name="Обычный 12 7" xfId="3418" xr:uid="{00000000-0005-0000-0000-00007D010000}"/>
    <cellStyle name="Обычный 13" xfId="978" xr:uid="{00000000-0005-0000-0000-00007E010000}"/>
    <cellStyle name="Обычный 13 2" xfId="2782" xr:uid="{00000000-0005-0000-0000-00007F010000}"/>
    <cellStyle name="Обычный 13 2 2" xfId="6025" xr:uid="{00000000-0005-0000-0000-000080010000}"/>
    <cellStyle name="Обычный 13 3" xfId="5673" xr:uid="{00000000-0005-0000-0000-000081010000}"/>
    <cellStyle name="Обычный 13 4" xfId="4977" xr:uid="{00000000-0005-0000-0000-000082010000}"/>
    <cellStyle name="Обычный 14" xfId="805" xr:uid="{00000000-0005-0000-0000-000083010000}"/>
    <cellStyle name="Обычный 14 2" xfId="2852" xr:uid="{00000000-0005-0000-0000-000084010000}"/>
    <cellStyle name="Обычный 14 3" xfId="2851" xr:uid="{00000000-0005-0000-0000-000085010000}"/>
    <cellStyle name="Обычный 14 4" xfId="5846" xr:uid="{00000000-0005-0000-0000-000086010000}"/>
    <cellStyle name="Обычный 14_UPDATE.WARM.CALC.INDEX.2015.TO.1.2.3" xfId="2853" xr:uid="{00000000-0005-0000-0000-000087010000}"/>
    <cellStyle name="Обычный 15" xfId="6530" xr:uid="{00000000-0005-0000-0000-000088010000}"/>
    <cellStyle name="Обычный 2" xfId="36" xr:uid="{00000000-0005-0000-0000-000089010000}"/>
    <cellStyle name="Обычный 2 10 2" xfId="2855" xr:uid="{00000000-0005-0000-0000-00008A010000}"/>
    <cellStyle name="Обычный 2 2" xfId="628" xr:uid="{00000000-0005-0000-0000-00008B010000}"/>
    <cellStyle name="Обычный 2 2 2" xfId="2856" xr:uid="{00000000-0005-0000-0000-00008C010000}"/>
    <cellStyle name="Обычный 2 26 2" xfId="116" xr:uid="{00000000-0005-0000-0000-00008D010000}"/>
    <cellStyle name="Обычный 2 3" xfId="631" xr:uid="{00000000-0005-0000-0000-00008E010000}"/>
    <cellStyle name="Обычный 2 3 2" xfId="2857" xr:uid="{00000000-0005-0000-0000-00008F010000}"/>
    <cellStyle name="Обычный 2 4" xfId="632" xr:uid="{00000000-0005-0000-0000-000090010000}"/>
    <cellStyle name="Обычный 2 5" xfId="627" xr:uid="{00000000-0005-0000-0000-000091010000}"/>
    <cellStyle name="Обычный 2 6" xfId="2858" xr:uid="{00000000-0005-0000-0000-000092010000}"/>
    <cellStyle name="Обычный 2 7" xfId="2859" xr:uid="{00000000-0005-0000-0000-000093010000}"/>
    <cellStyle name="Обычный 2 8" xfId="2860" xr:uid="{00000000-0005-0000-0000-000094010000}"/>
    <cellStyle name="Обычный 2 9" xfId="2854" xr:uid="{00000000-0005-0000-0000-000095010000}"/>
    <cellStyle name="Обычный 2_13 09 24 Баланс (3)" xfId="2861" xr:uid="{00000000-0005-0000-0000-000096010000}"/>
    <cellStyle name="Обычный 20" xfId="2862" xr:uid="{00000000-0005-0000-0000-000097010000}"/>
    <cellStyle name="Обычный 21" xfId="2863" xr:uid="{00000000-0005-0000-0000-000098010000}"/>
    <cellStyle name="Обычный 22" xfId="2864" xr:uid="{00000000-0005-0000-0000-000099010000}"/>
    <cellStyle name="Обычный 23" xfId="2865" xr:uid="{00000000-0005-0000-0000-00009A010000}"/>
    <cellStyle name="Обычный 3" xfId="37" xr:uid="{00000000-0005-0000-0000-00009B010000}"/>
    <cellStyle name="Обычный 3 2" xfId="57" xr:uid="{00000000-0005-0000-0000-00009C010000}"/>
    <cellStyle name="Обычный 3 2 2" xfId="2867" xr:uid="{00000000-0005-0000-0000-00009D010000}"/>
    <cellStyle name="Обычный 3 2 2 2" xfId="49" xr:uid="{00000000-0005-0000-0000-00009E010000}"/>
    <cellStyle name="Обычный 3 21" xfId="103" xr:uid="{00000000-0005-0000-0000-00009F010000}"/>
    <cellStyle name="Обычный 3 3" xfId="2868" xr:uid="{00000000-0005-0000-0000-0000A0010000}"/>
    <cellStyle name="Обычный 3 3 2" xfId="2869" xr:uid="{00000000-0005-0000-0000-0000A1010000}"/>
    <cellStyle name="Обычный 3 4" xfId="2866" xr:uid="{00000000-0005-0000-0000-0000A2010000}"/>
    <cellStyle name="Обычный 4" xfId="44" xr:uid="{00000000-0005-0000-0000-0000A3010000}"/>
    <cellStyle name="Обычный 4 2" xfId="56" xr:uid="{00000000-0005-0000-0000-0000A4010000}"/>
    <cellStyle name="Обычный 4 2 2" xfId="2871" xr:uid="{00000000-0005-0000-0000-0000A5010000}"/>
    <cellStyle name="Обычный 4 3" xfId="2870" xr:uid="{00000000-0005-0000-0000-0000A6010000}"/>
    <cellStyle name="Обычный 4_Справочники" xfId="2872" xr:uid="{00000000-0005-0000-0000-0000A7010000}"/>
    <cellStyle name="Обычный 5" xfId="45" xr:uid="{00000000-0005-0000-0000-0000A8010000}"/>
    <cellStyle name="Обычный 5 10" xfId="998" xr:uid="{00000000-0005-0000-0000-0000A9010000}"/>
    <cellStyle name="Обычный 5 2" xfId="2873" xr:uid="{00000000-0005-0000-0000-0000AA010000}"/>
    <cellStyle name="Обычный 6" xfId="47" xr:uid="{00000000-0005-0000-0000-0000AB010000}"/>
    <cellStyle name="Обычный 6 10" xfId="281" xr:uid="{00000000-0005-0000-0000-0000AC010000}"/>
    <cellStyle name="Обычный 6 10 2" xfId="1174" xr:uid="{00000000-0005-0000-0000-0000AD010000}"/>
    <cellStyle name="Обычный 6 10 2 2" xfId="6199" xr:uid="{00000000-0005-0000-0000-0000AE010000}"/>
    <cellStyle name="Обычный 6 10 2 3" xfId="3769" xr:uid="{00000000-0005-0000-0000-0000AF010000}"/>
    <cellStyle name="Обычный 6 10 3" xfId="1562" xr:uid="{00000000-0005-0000-0000-0000B0010000}"/>
    <cellStyle name="Обычный 6 10 3 2" xfId="6875" xr:uid="{00000000-0005-0000-0000-0000B1010000}"/>
    <cellStyle name="Обычный 6 10 4" xfId="2266" xr:uid="{00000000-0005-0000-0000-0000B2010000}"/>
    <cellStyle name="Обычный 6 10 4 2" xfId="5157" xr:uid="{00000000-0005-0000-0000-0000B3010000}"/>
    <cellStyle name="Обычный 6 10 5" xfId="4462" xr:uid="{00000000-0005-0000-0000-0000B4010000}"/>
    <cellStyle name="Обычный 6 10 6" xfId="3076" xr:uid="{00000000-0005-0000-0000-0000B5010000}"/>
    <cellStyle name="Обычный 6 11" xfId="452" xr:uid="{00000000-0005-0000-0000-0000B6010000}"/>
    <cellStyle name="Обычный 6 11 2" xfId="1733" xr:uid="{00000000-0005-0000-0000-0000B7010000}"/>
    <cellStyle name="Обычный 6 11 2 2" xfId="5328" xr:uid="{00000000-0005-0000-0000-0000B8010000}"/>
    <cellStyle name="Обычный 6 11 2 3" xfId="3940" xr:uid="{00000000-0005-0000-0000-0000B9010000}"/>
    <cellStyle name="Обычный 6 11 3" xfId="2437" xr:uid="{00000000-0005-0000-0000-0000BA010000}"/>
    <cellStyle name="Обычный 6 11 3 2" xfId="4633" xr:uid="{00000000-0005-0000-0000-0000BB010000}"/>
    <cellStyle name="Обычный 6 11 4" xfId="3247" xr:uid="{00000000-0005-0000-0000-0000BC010000}"/>
    <cellStyle name="Обычный 6 12" xfId="634" xr:uid="{00000000-0005-0000-0000-0000BD010000}"/>
    <cellStyle name="Обычный 6 12 2" xfId="1908" xr:uid="{00000000-0005-0000-0000-0000BE010000}"/>
    <cellStyle name="Обычный 6 12 2 2" xfId="5503" xr:uid="{00000000-0005-0000-0000-0000BF010000}"/>
    <cellStyle name="Обычный 6 12 2 3" xfId="4114" xr:uid="{00000000-0005-0000-0000-0000C0010000}"/>
    <cellStyle name="Обычный 6 12 3" xfId="2612" xr:uid="{00000000-0005-0000-0000-0000C1010000}"/>
    <cellStyle name="Обычный 6 12 3 2" xfId="4807" xr:uid="{00000000-0005-0000-0000-0000C2010000}"/>
    <cellStyle name="Обычный 6 12 4" xfId="3421" xr:uid="{00000000-0005-0000-0000-0000C3010000}"/>
    <cellStyle name="Обычный 6 13" xfId="808" xr:uid="{00000000-0005-0000-0000-0000C4010000}"/>
    <cellStyle name="Обычный 6 13 2" xfId="5676" xr:uid="{00000000-0005-0000-0000-0000C5010000}"/>
    <cellStyle name="Обычный 6 13 3" xfId="3591" xr:uid="{00000000-0005-0000-0000-0000C6010000}"/>
    <cellStyle name="Обычный 6 14" xfId="1384" xr:uid="{00000000-0005-0000-0000-0000C7010000}"/>
    <cellStyle name="Обычный 6 14 2" xfId="5854" xr:uid="{00000000-0005-0000-0000-0000C8010000}"/>
    <cellStyle name="Обычный 6 15" xfId="2083" xr:uid="{00000000-0005-0000-0000-0000C9010000}"/>
    <cellStyle name="Обычный 6 15 2" xfId="6533" xr:uid="{00000000-0005-0000-0000-0000CA010000}"/>
    <cellStyle name="Обычный 6 16" xfId="4979" xr:uid="{00000000-0005-0000-0000-0000CB010000}"/>
    <cellStyle name="Обычный 6 17" xfId="4284" xr:uid="{00000000-0005-0000-0000-0000CC010000}"/>
    <cellStyle name="Обычный 6 18" xfId="2898" xr:uid="{00000000-0005-0000-0000-0000CD010000}"/>
    <cellStyle name="Обычный 6 2" xfId="53" xr:uid="{00000000-0005-0000-0000-0000CE010000}"/>
    <cellStyle name="Обычный 6 2 10" xfId="111" xr:uid="{00000000-0005-0000-0000-0000CF010000}"/>
    <cellStyle name="Обычный 6 2 10 2" xfId="1003" xr:uid="{00000000-0005-0000-0000-0000D0010000}"/>
    <cellStyle name="Обычный 6 2 10 2 2" xfId="6028" xr:uid="{00000000-0005-0000-0000-0000D1010000}"/>
    <cellStyle name="Обычный 6 2 10 2 3" xfId="3601" xr:uid="{00000000-0005-0000-0000-0000D2010000}"/>
    <cellStyle name="Обычный 6 2 10 3" xfId="1394" xr:uid="{00000000-0005-0000-0000-0000D3010000}"/>
    <cellStyle name="Обычный 6 2 10 3 2" xfId="6705" xr:uid="{00000000-0005-0000-0000-0000D4010000}"/>
    <cellStyle name="Обычный 6 2 10 4" xfId="2098" xr:uid="{00000000-0005-0000-0000-0000D5010000}"/>
    <cellStyle name="Обычный 6 2 10 4 2" xfId="4989" xr:uid="{00000000-0005-0000-0000-0000D6010000}"/>
    <cellStyle name="Обычный 6 2 10 5" xfId="4294" xr:uid="{00000000-0005-0000-0000-0000D7010000}"/>
    <cellStyle name="Обычный 6 2 10 6" xfId="2908" xr:uid="{00000000-0005-0000-0000-0000D8010000}"/>
    <cellStyle name="Обычный 6 2 11" xfId="284" xr:uid="{00000000-0005-0000-0000-0000D9010000}"/>
    <cellStyle name="Обычный 6 2 11 2" xfId="1175" xr:uid="{00000000-0005-0000-0000-0000DA010000}"/>
    <cellStyle name="Обычный 6 2 11 2 2" xfId="6200" xr:uid="{00000000-0005-0000-0000-0000DB010000}"/>
    <cellStyle name="Обычный 6 2 11 2 3" xfId="3772" xr:uid="{00000000-0005-0000-0000-0000DC010000}"/>
    <cellStyle name="Обычный 6 2 11 3" xfId="1565" xr:uid="{00000000-0005-0000-0000-0000DD010000}"/>
    <cellStyle name="Обычный 6 2 11 3 2" xfId="6876" xr:uid="{00000000-0005-0000-0000-0000DE010000}"/>
    <cellStyle name="Обычный 6 2 11 4" xfId="2269" xr:uid="{00000000-0005-0000-0000-0000DF010000}"/>
    <cellStyle name="Обычный 6 2 11 4 2" xfId="5160" xr:uid="{00000000-0005-0000-0000-0000E0010000}"/>
    <cellStyle name="Обычный 6 2 11 5" xfId="4465" xr:uid="{00000000-0005-0000-0000-0000E1010000}"/>
    <cellStyle name="Обычный 6 2 11 6" xfId="3079" xr:uid="{00000000-0005-0000-0000-0000E2010000}"/>
    <cellStyle name="Обычный 6 2 12" xfId="455" xr:uid="{00000000-0005-0000-0000-0000E3010000}"/>
    <cellStyle name="Обычный 6 2 12 2" xfId="1736" xr:uid="{00000000-0005-0000-0000-0000E4010000}"/>
    <cellStyle name="Обычный 6 2 12 2 2" xfId="5331" xr:uid="{00000000-0005-0000-0000-0000E5010000}"/>
    <cellStyle name="Обычный 6 2 12 2 3" xfId="3943" xr:uid="{00000000-0005-0000-0000-0000E6010000}"/>
    <cellStyle name="Обычный 6 2 12 3" xfId="2440" xr:uid="{00000000-0005-0000-0000-0000E7010000}"/>
    <cellStyle name="Обычный 6 2 12 3 2" xfId="4636" xr:uid="{00000000-0005-0000-0000-0000E8010000}"/>
    <cellStyle name="Обычный 6 2 12 4" xfId="3250" xr:uid="{00000000-0005-0000-0000-0000E9010000}"/>
    <cellStyle name="Обычный 6 2 13" xfId="635" xr:uid="{00000000-0005-0000-0000-0000EA010000}"/>
    <cellStyle name="Обычный 6 2 13 2" xfId="1909" xr:uid="{00000000-0005-0000-0000-0000EB010000}"/>
    <cellStyle name="Обычный 6 2 13 2 2" xfId="5504" xr:uid="{00000000-0005-0000-0000-0000EC010000}"/>
    <cellStyle name="Обычный 6 2 13 2 3" xfId="4115" xr:uid="{00000000-0005-0000-0000-0000ED010000}"/>
    <cellStyle name="Обычный 6 2 13 3" xfId="2613" xr:uid="{00000000-0005-0000-0000-0000EE010000}"/>
    <cellStyle name="Обычный 6 2 13 3 2" xfId="4808" xr:uid="{00000000-0005-0000-0000-0000EF010000}"/>
    <cellStyle name="Обычный 6 2 13 4" xfId="3422" xr:uid="{00000000-0005-0000-0000-0000F0010000}"/>
    <cellStyle name="Обычный 6 2 14" xfId="809" xr:uid="{00000000-0005-0000-0000-0000F1010000}"/>
    <cellStyle name="Обычный 6 2 14 2" xfId="5677" xr:uid="{00000000-0005-0000-0000-0000F2010000}"/>
    <cellStyle name="Обычный 6 2 14 3" xfId="3594" xr:uid="{00000000-0005-0000-0000-0000F3010000}"/>
    <cellStyle name="Обычный 6 2 15" xfId="1387" xr:uid="{00000000-0005-0000-0000-0000F4010000}"/>
    <cellStyle name="Обычный 6 2 15 2" xfId="5855" xr:uid="{00000000-0005-0000-0000-0000F5010000}"/>
    <cellStyle name="Обычный 6 2 16" xfId="2086" xr:uid="{00000000-0005-0000-0000-0000F6010000}"/>
    <cellStyle name="Обычный 6 2 16 2" xfId="6534" xr:uid="{00000000-0005-0000-0000-0000F7010000}"/>
    <cellStyle name="Обычный 6 2 17" xfId="4982" xr:uid="{00000000-0005-0000-0000-0000F8010000}"/>
    <cellStyle name="Обычный 6 2 18" xfId="4287" xr:uid="{00000000-0005-0000-0000-0000F9010000}"/>
    <cellStyle name="Обычный 6 2 19" xfId="2901" xr:uid="{00000000-0005-0000-0000-0000FA010000}"/>
    <cellStyle name="Обычный 6 2 2" xfId="54" xr:uid="{00000000-0005-0000-0000-0000FB010000}"/>
    <cellStyle name="Обычный 6 2 2 10" xfId="285" xr:uid="{00000000-0005-0000-0000-0000FC010000}"/>
    <cellStyle name="Обычный 6 2 2 10 2" xfId="1176" xr:uid="{00000000-0005-0000-0000-0000FD010000}"/>
    <cellStyle name="Обычный 6 2 2 10 2 2" xfId="6201" xr:uid="{00000000-0005-0000-0000-0000FE010000}"/>
    <cellStyle name="Обычный 6 2 2 10 2 3" xfId="3773" xr:uid="{00000000-0005-0000-0000-0000FF010000}"/>
    <cellStyle name="Обычный 6 2 2 10 3" xfId="1566" xr:uid="{00000000-0005-0000-0000-000000020000}"/>
    <cellStyle name="Обычный 6 2 2 10 3 2" xfId="6877" xr:uid="{00000000-0005-0000-0000-000001020000}"/>
    <cellStyle name="Обычный 6 2 2 10 4" xfId="2270" xr:uid="{00000000-0005-0000-0000-000002020000}"/>
    <cellStyle name="Обычный 6 2 2 10 4 2" xfId="5161" xr:uid="{00000000-0005-0000-0000-000003020000}"/>
    <cellStyle name="Обычный 6 2 2 10 5" xfId="4466" xr:uid="{00000000-0005-0000-0000-000004020000}"/>
    <cellStyle name="Обычный 6 2 2 10 6" xfId="3080" xr:uid="{00000000-0005-0000-0000-000005020000}"/>
    <cellStyle name="Обычный 6 2 2 11" xfId="456" xr:uid="{00000000-0005-0000-0000-000006020000}"/>
    <cellStyle name="Обычный 6 2 2 11 2" xfId="1737" xr:uid="{00000000-0005-0000-0000-000007020000}"/>
    <cellStyle name="Обычный 6 2 2 11 2 2" xfId="5332" xr:uid="{00000000-0005-0000-0000-000008020000}"/>
    <cellStyle name="Обычный 6 2 2 11 2 3" xfId="3944" xr:uid="{00000000-0005-0000-0000-000009020000}"/>
    <cellStyle name="Обычный 6 2 2 11 3" xfId="2441" xr:uid="{00000000-0005-0000-0000-00000A020000}"/>
    <cellStyle name="Обычный 6 2 2 11 3 2" xfId="4637" xr:uid="{00000000-0005-0000-0000-00000B020000}"/>
    <cellStyle name="Обычный 6 2 2 11 4" xfId="3251" xr:uid="{00000000-0005-0000-0000-00000C020000}"/>
    <cellStyle name="Обычный 6 2 2 12" xfId="636" xr:uid="{00000000-0005-0000-0000-00000D020000}"/>
    <cellStyle name="Обычный 6 2 2 12 2" xfId="1910" xr:uid="{00000000-0005-0000-0000-00000E020000}"/>
    <cellStyle name="Обычный 6 2 2 12 2 2" xfId="5505" xr:uid="{00000000-0005-0000-0000-00000F020000}"/>
    <cellStyle name="Обычный 6 2 2 12 2 3" xfId="4116" xr:uid="{00000000-0005-0000-0000-000010020000}"/>
    <cellStyle name="Обычный 6 2 2 12 3" xfId="2614" xr:uid="{00000000-0005-0000-0000-000011020000}"/>
    <cellStyle name="Обычный 6 2 2 12 3 2" xfId="4809" xr:uid="{00000000-0005-0000-0000-000012020000}"/>
    <cellStyle name="Обычный 6 2 2 12 4" xfId="3423" xr:uid="{00000000-0005-0000-0000-000013020000}"/>
    <cellStyle name="Обычный 6 2 2 13" xfId="810" xr:uid="{00000000-0005-0000-0000-000014020000}"/>
    <cellStyle name="Обычный 6 2 2 13 2" xfId="5678" xr:uid="{00000000-0005-0000-0000-000015020000}"/>
    <cellStyle name="Обычный 6 2 2 13 3" xfId="3595" xr:uid="{00000000-0005-0000-0000-000016020000}"/>
    <cellStyle name="Обычный 6 2 2 14" xfId="1388" xr:uid="{00000000-0005-0000-0000-000017020000}"/>
    <cellStyle name="Обычный 6 2 2 14 2" xfId="5856" xr:uid="{00000000-0005-0000-0000-000018020000}"/>
    <cellStyle name="Обычный 6 2 2 15" xfId="2087" xr:uid="{00000000-0005-0000-0000-000019020000}"/>
    <cellStyle name="Обычный 6 2 2 15 2" xfId="6535" xr:uid="{00000000-0005-0000-0000-00001A020000}"/>
    <cellStyle name="Обычный 6 2 2 16" xfId="4983" xr:uid="{00000000-0005-0000-0000-00001B020000}"/>
    <cellStyle name="Обычный 6 2 2 17" xfId="4288" xr:uid="{00000000-0005-0000-0000-00001C020000}"/>
    <cellStyle name="Обычный 6 2 2 18" xfId="2902" xr:uid="{00000000-0005-0000-0000-00001D020000}"/>
    <cellStyle name="Обычный 6 2 2 2" xfId="118" xr:uid="{00000000-0005-0000-0000-00001E020000}"/>
    <cellStyle name="Обычный 6 2 2 2 10" xfId="1400" xr:uid="{00000000-0005-0000-0000-00001F020000}"/>
    <cellStyle name="Обычный 6 2 2 2 10 2" xfId="5857" xr:uid="{00000000-0005-0000-0000-000020020000}"/>
    <cellStyle name="Обычный 6 2 2 2 11" xfId="2104" xr:uid="{00000000-0005-0000-0000-000021020000}"/>
    <cellStyle name="Обычный 6 2 2 2 11 2" xfId="6536" xr:uid="{00000000-0005-0000-0000-000022020000}"/>
    <cellStyle name="Обычный 6 2 2 2 12" xfId="4995" xr:uid="{00000000-0005-0000-0000-000023020000}"/>
    <cellStyle name="Обычный 6 2 2 2 13" xfId="4300" xr:uid="{00000000-0005-0000-0000-000024020000}"/>
    <cellStyle name="Обычный 6 2 2 2 14" xfId="2914" xr:uid="{00000000-0005-0000-0000-000025020000}"/>
    <cellStyle name="Обычный 6 2 2 2 2" xfId="135" xr:uid="{00000000-0005-0000-0000-000026020000}"/>
    <cellStyle name="Обычный 6 2 2 2 2 10" xfId="2121" xr:uid="{00000000-0005-0000-0000-000027020000}"/>
    <cellStyle name="Обычный 6 2 2 2 2 10 2" xfId="6537" xr:uid="{00000000-0005-0000-0000-000028020000}"/>
    <cellStyle name="Обычный 6 2 2 2 2 11" xfId="5012" xr:uid="{00000000-0005-0000-0000-000029020000}"/>
    <cellStyle name="Обычный 6 2 2 2 2 12" xfId="4317" xr:uid="{00000000-0005-0000-0000-00002A020000}"/>
    <cellStyle name="Обычный 6 2 2 2 2 13" xfId="2931" xr:uid="{00000000-0005-0000-0000-00002B020000}"/>
    <cellStyle name="Обычный 6 2 2 2 2 2" xfId="139" xr:uid="{00000000-0005-0000-0000-00002C020000}"/>
    <cellStyle name="Обычный 6 2 2 2 2 2 10" xfId="5016" xr:uid="{00000000-0005-0000-0000-00002D020000}"/>
    <cellStyle name="Обычный 6 2 2 2 2 2 11" xfId="4321" xr:uid="{00000000-0005-0000-0000-00002E020000}"/>
    <cellStyle name="Обычный 6 2 2 2 2 2 12" xfId="2935" xr:uid="{00000000-0005-0000-0000-00002F020000}"/>
    <cellStyle name="Обычный 6 2 2 2 2 2 2" xfId="140" xr:uid="{00000000-0005-0000-0000-000030020000}"/>
    <cellStyle name="Обычный 6 2 2 2 2 2 2 10" xfId="2936" xr:uid="{00000000-0005-0000-0000-000031020000}"/>
    <cellStyle name="Обычный 6 2 2 2 2 2 2 2" xfId="312" xr:uid="{00000000-0005-0000-0000-000032020000}"/>
    <cellStyle name="Обычный 6 2 2 2 2 2 2 2 2" xfId="1031" xr:uid="{00000000-0005-0000-0000-000033020000}"/>
    <cellStyle name="Обычный 6 2 2 2 2 2 2 2 2 2" xfId="6056" xr:uid="{00000000-0005-0000-0000-000034020000}"/>
    <cellStyle name="Обычный 6 2 2 2 2 2 2 2 2 3" xfId="3800" xr:uid="{00000000-0005-0000-0000-000035020000}"/>
    <cellStyle name="Обычный 6 2 2 2 2 2 2 2 3" xfId="1593" xr:uid="{00000000-0005-0000-0000-000036020000}"/>
    <cellStyle name="Обычный 6 2 2 2 2 2 2 2 3 2" xfId="6733" xr:uid="{00000000-0005-0000-0000-000037020000}"/>
    <cellStyle name="Обычный 6 2 2 2 2 2 2 2 4" xfId="2297" xr:uid="{00000000-0005-0000-0000-000038020000}"/>
    <cellStyle name="Обычный 6 2 2 2 2 2 2 2 4 2" xfId="5188" xr:uid="{00000000-0005-0000-0000-000039020000}"/>
    <cellStyle name="Обычный 6 2 2 2 2 2 2 2 5" xfId="4493" xr:uid="{00000000-0005-0000-0000-00003A020000}"/>
    <cellStyle name="Обычный 6 2 2 2 2 2 2 2 6" xfId="3107" xr:uid="{00000000-0005-0000-0000-00003B020000}"/>
    <cellStyle name="Обычный 6 2 2 2 2 2 2 3" xfId="483" xr:uid="{00000000-0005-0000-0000-00003C020000}"/>
    <cellStyle name="Обычный 6 2 2 2 2 2 2 3 2" xfId="1180" xr:uid="{00000000-0005-0000-0000-00003D020000}"/>
    <cellStyle name="Обычный 6 2 2 2 2 2 2 3 2 2" xfId="6205" xr:uid="{00000000-0005-0000-0000-00003E020000}"/>
    <cellStyle name="Обычный 6 2 2 2 2 2 2 3 2 3" xfId="3971" xr:uid="{00000000-0005-0000-0000-00003F020000}"/>
    <cellStyle name="Обычный 6 2 2 2 2 2 2 3 3" xfId="1764" xr:uid="{00000000-0005-0000-0000-000040020000}"/>
    <cellStyle name="Обычный 6 2 2 2 2 2 2 3 3 2" xfId="6881" xr:uid="{00000000-0005-0000-0000-000041020000}"/>
    <cellStyle name="Обычный 6 2 2 2 2 2 2 3 4" xfId="2468" xr:uid="{00000000-0005-0000-0000-000042020000}"/>
    <cellStyle name="Обычный 6 2 2 2 2 2 2 3 4 2" xfId="5359" xr:uid="{00000000-0005-0000-0000-000043020000}"/>
    <cellStyle name="Обычный 6 2 2 2 2 2 2 3 5" xfId="4664" xr:uid="{00000000-0005-0000-0000-000044020000}"/>
    <cellStyle name="Обычный 6 2 2 2 2 2 2 3 6" xfId="3278" xr:uid="{00000000-0005-0000-0000-000045020000}"/>
    <cellStyle name="Обычный 6 2 2 2 2 2 2 4" xfId="640" xr:uid="{00000000-0005-0000-0000-000046020000}"/>
    <cellStyle name="Обычный 6 2 2 2 2 2 2 4 2" xfId="1914" xr:uid="{00000000-0005-0000-0000-000047020000}"/>
    <cellStyle name="Обычный 6 2 2 2 2 2 2 4 2 2" xfId="5509" xr:uid="{00000000-0005-0000-0000-000048020000}"/>
    <cellStyle name="Обычный 6 2 2 2 2 2 2 4 2 3" xfId="4120" xr:uid="{00000000-0005-0000-0000-000049020000}"/>
    <cellStyle name="Обычный 6 2 2 2 2 2 2 4 3" xfId="2618" xr:uid="{00000000-0005-0000-0000-00004A020000}"/>
    <cellStyle name="Обычный 6 2 2 2 2 2 2 4 3 2" xfId="4813" xr:uid="{00000000-0005-0000-0000-00004B020000}"/>
    <cellStyle name="Обычный 6 2 2 2 2 2 2 4 4" xfId="3427" xr:uid="{00000000-0005-0000-0000-00004C020000}"/>
    <cellStyle name="Обычный 6 2 2 2 2 2 2 5" xfId="814" xr:uid="{00000000-0005-0000-0000-00004D020000}"/>
    <cellStyle name="Обычный 6 2 2 2 2 2 2 5 2" xfId="5682" xr:uid="{00000000-0005-0000-0000-00004E020000}"/>
    <cellStyle name="Обычный 6 2 2 2 2 2 2 5 3" xfId="3629" xr:uid="{00000000-0005-0000-0000-00004F020000}"/>
    <cellStyle name="Обычный 6 2 2 2 2 2 2 6" xfId="1422" xr:uid="{00000000-0005-0000-0000-000050020000}"/>
    <cellStyle name="Обычный 6 2 2 2 2 2 2 6 2" xfId="5860" xr:uid="{00000000-0005-0000-0000-000051020000}"/>
    <cellStyle name="Обычный 6 2 2 2 2 2 2 7" xfId="2126" xr:uid="{00000000-0005-0000-0000-000052020000}"/>
    <cellStyle name="Обычный 6 2 2 2 2 2 2 7 2" xfId="6539" xr:uid="{00000000-0005-0000-0000-000053020000}"/>
    <cellStyle name="Обычный 6 2 2 2 2 2 2 8" xfId="5017" xr:uid="{00000000-0005-0000-0000-000054020000}"/>
    <cellStyle name="Обычный 6 2 2 2 2 2 2 9" xfId="4322" xr:uid="{00000000-0005-0000-0000-000055020000}"/>
    <cellStyle name="Обычный 6 2 2 2 2 2 3" xfId="141" xr:uid="{00000000-0005-0000-0000-000056020000}"/>
    <cellStyle name="Обычный 6 2 2 2 2 2 3 10" xfId="2937" xr:uid="{00000000-0005-0000-0000-000057020000}"/>
    <cellStyle name="Обычный 6 2 2 2 2 2 3 2" xfId="313" xr:uid="{00000000-0005-0000-0000-000058020000}"/>
    <cellStyle name="Обычный 6 2 2 2 2 2 3 2 2" xfId="1032" xr:uid="{00000000-0005-0000-0000-000059020000}"/>
    <cellStyle name="Обычный 6 2 2 2 2 2 3 2 2 2" xfId="6057" xr:uid="{00000000-0005-0000-0000-00005A020000}"/>
    <cellStyle name="Обычный 6 2 2 2 2 2 3 2 2 3" xfId="3801" xr:uid="{00000000-0005-0000-0000-00005B020000}"/>
    <cellStyle name="Обычный 6 2 2 2 2 2 3 2 3" xfId="1594" xr:uid="{00000000-0005-0000-0000-00005C020000}"/>
    <cellStyle name="Обычный 6 2 2 2 2 2 3 2 3 2" xfId="6734" xr:uid="{00000000-0005-0000-0000-00005D020000}"/>
    <cellStyle name="Обычный 6 2 2 2 2 2 3 2 4" xfId="2298" xr:uid="{00000000-0005-0000-0000-00005E020000}"/>
    <cellStyle name="Обычный 6 2 2 2 2 2 3 2 4 2" xfId="5189" xr:uid="{00000000-0005-0000-0000-00005F020000}"/>
    <cellStyle name="Обычный 6 2 2 2 2 2 3 2 5" xfId="4494" xr:uid="{00000000-0005-0000-0000-000060020000}"/>
    <cellStyle name="Обычный 6 2 2 2 2 2 3 2 6" xfId="3108" xr:uid="{00000000-0005-0000-0000-000061020000}"/>
    <cellStyle name="Обычный 6 2 2 2 2 2 3 3" xfId="484" xr:uid="{00000000-0005-0000-0000-000062020000}"/>
    <cellStyle name="Обычный 6 2 2 2 2 2 3 3 2" xfId="1181" xr:uid="{00000000-0005-0000-0000-000063020000}"/>
    <cellStyle name="Обычный 6 2 2 2 2 2 3 3 2 2" xfId="6206" xr:uid="{00000000-0005-0000-0000-000064020000}"/>
    <cellStyle name="Обычный 6 2 2 2 2 2 3 3 2 3" xfId="3972" xr:uid="{00000000-0005-0000-0000-000065020000}"/>
    <cellStyle name="Обычный 6 2 2 2 2 2 3 3 3" xfId="1765" xr:uid="{00000000-0005-0000-0000-000066020000}"/>
    <cellStyle name="Обычный 6 2 2 2 2 2 3 3 3 2" xfId="6882" xr:uid="{00000000-0005-0000-0000-000067020000}"/>
    <cellStyle name="Обычный 6 2 2 2 2 2 3 3 4" xfId="2469" xr:uid="{00000000-0005-0000-0000-000068020000}"/>
    <cellStyle name="Обычный 6 2 2 2 2 2 3 3 4 2" xfId="5360" xr:uid="{00000000-0005-0000-0000-000069020000}"/>
    <cellStyle name="Обычный 6 2 2 2 2 2 3 3 5" xfId="4665" xr:uid="{00000000-0005-0000-0000-00006A020000}"/>
    <cellStyle name="Обычный 6 2 2 2 2 2 3 3 6" xfId="3279" xr:uid="{00000000-0005-0000-0000-00006B020000}"/>
    <cellStyle name="Обычный 6 2 2 2 2 2 3 4" xfId="641" xr:uid="{00000000-0005-0000-0000-00006C020000}"/>
    <cellStyle name="Обычный 6 2 2 2 2 2 3 4 2" xfId="1915" xr:uid="{00000000-0005-0000-0000-00006D020000}"/>
    <cellStyle name="Обычный 6 2 2 2 2 2 3 4 2 2" xfId="5510" xr:uid="{00000000-0005-0000-0000-00006E020000}"/>
    <cellStyle name="Обычный 6 2 2 2 2 2 3 4 2 3" xfId="4121" xr:uid="{00000000-0005-0000-0000-00006F020000}"/>
    <cellStyle name="Обычный 6 2 2 2 2 2 3 4 3" xfId="2619" xr:uid="{00000000-0005-0000-0000-000070020000}"/>
    <cellStyle name="Обычный 6 2 2 2 2 2 3 4 3 2" xfId="4814" xr:uid="{00000000-0005-0000-0000-000071020000}"/>
    <cellStyle name="Обычный 6 2 2 2 2 2 3 4 4" xfId="3428" xr:uid="{00000000-0005-0000-0000-000072020000}"/>
    <cellStyle name="Обычный 6 2 2 2 2 2 3 5" xfId="815" xr:uid="{00000000-0005-0000-0000-000073020000}"/>
    <cellStyle name="Обычный 6 2 2 2 2 2 3 5 2" xfId="5683" xr:uid="{00000000-0005-0000-0000-000074020000}"/>
    <cellStyle name="Обычный 6 2 2 2 2 2 3 5 3" xfId="3630" xr:uid="{00000000-0005-0000-0000-000075020000}"/>
    <cellStyle name="Обычный 6 2 2 2 2 2 3 6" xfId="1423" xr:uid="{00000000-0005-0000-0000-000076020000}"/>
    <cellStyle name="Обычный 6 2 2 2 2 2 3 6 2" xfId="5861" xr:uid="{00000000-0005-0000-0000-000077020000}"/>
    <cellStyle name="Обычный 6 2 2 2 2 2 3 7" xfId="2127" xr:uid="{00000000-0005-0000-0000-000078020000}"/>
    <cellStyle name="Обычный 6 2 2 2 2 2 3 7 2" xfId="6540" xr:uid="{00000000-0005-0000-0000-000079020000}"/>
    <cellStyle name="Обычный 6 2 2 2 2 2 3 8" xfId="5018" xr:uid="{00000000-0005-0000-0000-00007A020000}"/>
    <cellStyle name="Обычный 6 2 2 2 2 2 3 9" xfId="4323" xr:uid="{00000000-0005-0000-0000-00007B020000}"/>
    <cellStyle name="Обычный 6 2 2 2 2 2 4" xfId="311" xr:uid="{00000000-0005-0000-0000-00007C020000}"/>
    <cellStyle name="Обычный 6 2 2 2 2 2 4 2" xfId="1030" xr:uid="{00000000-0005-0000-0000-00007D020000}"/>
    <cellStyle name="Обычный 6 2 2 2 2 2 4 2 2" xfId="6055" xr:uid="{00000000-0005-0000-0000-00007E020000}"/>
    <cellStyle name="Обычный 6 2 2 2 2 2 4 2 3" xfId="3799" xr:uid="{00000000-0005-0000-0000-00007F020000}"/>
    <cellStyle name="Обычный 6 2 2 2 2 2 4 3" xfId="1592" xr:uid="{00000000-0005-0000-0000-000080020000}"/>
    <cellStyle name="Обычный 6 2 2 2 2 2 4 3 2" xfId="6732" xr:uid="{00000000-0005-0000-0000-000081020000}"/>
    <cellStyle name="Обычный 6 2 2 2 2 2 4 4" xfId="2296" xr:uid="{00000000-0005-0000-0000-000082020000}"/>
    <cellStyle name="Обычный 6 2 2 2 2 2 4 4 2" xfId="5187" xr:uid="{00000000-0005-0000-0000-000083020000}"/>
    <cellStyle name="Обычный 6 2 2 2 2 2 4 5" xfId="4492" xr:uid="{00000000-0005-0000-0000-000084020000}"/>
    <cellStyle name="Обычный 6 2 2 2 2 2 4 6" xfId="3106" xr:uid="{00000000-0005-0000-0000-000085020000}"/>
    <cellStyle name="Обычный 6 2 2 2 2 2 5" xfId="482" xr:uid="{00000000-0005-0000-0000-000086020000}"/>
    <cellStyle name="Обычный 6 2 2 2 2 2 5 2" xfId="1179" xr:uid="{00000000-0005-0000-0000-000087020000}"/>
    <cellStyle name="Обычный 6 2 2 2 2 2 5 2 2" xfId="6204" xr:uid="{00000000-0005-0000-0000-000088020000}"/>
    <cellStyle name="Обычный 6 2 2 2 2 2 5 2 3" xfId="3970" xr:uid="{00000000-0005-0000-0000-000089020000}"/>
    <cellStyle name="Обычный 6 2 2 2 2 2 5 3" xfId="1763" xr:uid="{00000000-0005-0000-0000-00008A020000}"/>
    <cellStyle name="Обычный 6 2 2 2 2 2 5 3 2" xfId="6880" xr:uid="{00000000-0005-0000-0000-00008B020000}"/>
    <cellStyle name="Обычный 6 2 2 2 2 2 5 4" xfId="2467" xr:uid="{00000000-0005-0000-0000-00008C020000}"/>
    <cellStyle name="Обычный 6 2 2 2 2 2 5 4 2" xfId="5358" xr:uid="{00000000-0005-0000-0000-00008D020000}"/>
    <cellStyle name="Обычный 6 2 2 2 2 2 5 5" xfId="4663" xr:uid="{00000000-0005-0000-0000-00008E020000}"/>
    <cellStyle name="Обычный 6 2 2 2 2 2 5 6" xfId="3277" xr:uid="{00000000-0005-0000-0000-00008F020000}"/>
    <cellStyle name="Обычный 6 2 2 2 2 2 6" xfId="639" xr:uid="{00000000-0005-0000-0000-000090020000}"/>
    <cellStyle name="Обычный 6 2 2 2 2 2 6 2" xfId="1913" xr:uid="{00000000-0005-0000-0000-000091020000}"/>
    <cellStyle name="Обычный 6 2 2 2 2 2 6 2 2" xfId="5508" xr:uid="{00000000-0005-0000-0000-000092020000}"/>
    <cellStyle name="Обычный 6 2 2 2 2 2 6 2 3" xfId="4119" xr:uid="{00000000-0005-0000-0000-000093020000}"/>
    <cellStyle name="Обычный 6 2 2 2 2 2 6 3" xfId="2617" xr:uid="{00000000-0005-0000-0000-000094020000}"/>
    <cellStyle name="Обычный 6 2 2 2 2 2 6 3 2" xfId="4812" xr:uid="{00000000-0005-0000-0000-000095020000}"/>
    <cellStyle name="Обычный 6 2 2 2 2 2 6 4" xfId="3426" xr:uid="{00000000-0005-0000-0000-000096020000}"/>
    <cellStyle name="Обычный 6 2 2 2 2 2 7" xfId="813" xr:uid="{00000000-0005-0000-0000-000097020000}"/>
    <cellStyle name="Обычный 6 2 2 2 2 2 7 2" xfId="5681" xr:uid="{00000000-0005-0000-0000-000098020000}"/>
    <cellStyle name="Обычный 6 2 2 2 2 2 7 3" xfId="3628" xr:uid="{00000000-0005-0000-0000-000099020000}"/>
    <cellStyle name="Обычный 6 2 2 2 2 2 8" xfId="1421" xr:uid="{00000000-0005-0000-0000-00009A020000}"/>
    <cellStyle name="Обычный 6 2 2 2 2 2 8 2" xfId="5859" xr:uid="{00000000-0005-0000-0000-00009B020000}"/>
    <cellStyle name="Обычный 6 2 2 2 2 2 9" xfId="2125" xr:uid="{00000000-0005-0000-0000-00009C020000}"/>
    <cellStyle name="Обычный 6 2 2 2 2 2 9 2" xfId="6538" xr:uid="{00000000-0005-0000-0000-00009D020000}"/>
    <cellStyle name="Обычный 6 2 2 2 2 3" xfId="142" xr:uid="{00000000-0005-0000-0000-00009E020000}"/>
    <cellStyle name="Обычный 6 2 2 2 2 3 10" xfId="2938" xr:uid="{00000000-0005-0000-0000-00009F020000}"/>
    <cellStyle name="Обычный 6 2 2 2 2 3 2" xfId="314" xr:uid="{00000000-0005-0000-0000-0000A0020000}"/>
    <cellStyle name="Обычный 6 2 2 2 2 3 2 2" xfId="1033" xr:uid="{00000000-0005-0000-0000-0000A1020000}"/>
    <cellStyle name="Обычный 6 2 2 2 2 3 2 2 2" xfId="6058" xr:uid="{00000000-0005-0000-0000-0000A2020000}"/>
    <cellStyle name="Обычный 6 2 2 2 2 3 2 2 3" xfId="3802" xr:uid="{00000000-0005-0000-0000-0000A3020000}"/>
    <cellStyle name="Обычный 6 2 2 2 2 3 2 3" xfId="1595" xr:uid="{00000000-0005-0000-0000-0000A4020000}"/>
    <cellStyle name="Обычный 6 2 2 2 2 3 2 3 2" xfId="6735" xr:uid="{00000000-0005-0000-0000-0000A5020000}"/>
    <cellStyle name="Обычный 6 2 2 2 2 3 2 4" xfId="2299" xr:uid="{00000000-0005-0000-0000-0000A6020000}"/>
    <cellStyle name="Обычный 6 2 2 2 2 3 2 4 2" xfId="5190" xr:uid="{00000000-0005-0000-0000-0000A7020000}"/>
    <cellStyle name="Обычный 6 2 2 2 2 3 2 5" xfId="4495" xr:uid="{00000000-0005-0000-0000-0000A8020000}"/>
    <cellStyle name="Обычный 6 2 2 2 2 3 2 6" xfId="3109" xr:uid="{00000000-0005-0000-0000-0000A9020000}"/>
    <cellStyle name="Обычный 6 2 2 2 2 3 3" xfId="485" xr:uid="{00000000-0005-0000-0000-0000AA020000}"/>
    <cellStyle name="Обычный 6 2 2 2 2 3 3 2" xfId="1182" xr:uid="{00000000-0005-0000-0000-0000AB020000}"/>
    <cellStyle name="Обычный 6 2 2 2 2 3 3 2 2" xfId="6207" xr:uid="{00000000-0005-0000-0000-0000AC020000}"/>
    <cellStyle name="Обычный 6 2 2 2 2 3 3 2 3" xfId="3973" xr:uid="{00000000-0005-0000-0000-0000AD020000}"/>
    <cellStyle name="Обычный 6 2 2 2 2 3 3 3" xfId="1766" xr:uid="{00000000-0005-0000-0000-0000AE020000}"/>
    <cellStyle name="Обычный 6 2 2 2 2 3 3 3 2" xfId="6883" xr:uid="{00000000-0005-0000-0000-0000AF020000}"/>
    <cellStyle name="Обычный 6 2 2 2 2 3 3 4" xfId="2470" xr:uid="{00000000-0005-0000-0000-0000B0020000}"/>
    <cellStyle name="Обычный 6 2 2 2 2 3 3 4 2" xfId="5361" xr:uid="{00000000-0005-0000-0000-0000B1020000}"/>
    <cellStyle name="Обычный 6 2 2 2 2 3 3 5" xfId="4666" xr:uid="{00000000-0005-0000-0000-0000B2020000}"/>
    <cellStyle name="Обычный 6 2 2 2 2 3 3 6" xfId="3280" xr:uid="{00000000-0005-0000-0000-0000B3020000}"/>
    <cellStyle name="Обычный 6 2 2 2 2 3 4" xfId="642" xr:uid="{00000000-0005-0000-0000-0000B4020000}"/>
    <cellStyle name="Обычный 6 2 2 2 2 3 4 2" xfId="1916" xr:uid="{00000000-0005-0000-0000-0000B5020000}"/>
    <cellStyle name="Обычный 6 2 2 2 2 3 4 2 2" xfId="5511" xr:uid="{00000000-0005-0000-0000-0000B6020000}"/>
    <cellStyle name="Обычный 6 2 2 2 2 3 4 2 3" xfId="4122" xr:uid="{00000000-0005-0000-0000-0000B7020000}"/>
    <cellStyle name="Обычный 6 2 2 2 2 3 4 3" xfId="2620" xr:uid="{00000000-0005-0000-0000-0000B8020000}"/>
    <cellStyle name="Обычный 6 2 2 2 2 3 4 3 2" xfId="4815" xr:uid="{00000000-0005-0000-0000-0000B9020000}"/>
    <cellStyle name="Обычный 6 2 2 2 2 3 4 4" xfId="3429" xr:uid="{00000000-0005-0000-0000-0000BA020000}"/>
    <cellStyle name="Обычный 6 2 2 2 2 3 5" xfId="816" xr:uid="{00000000-0005-0000-0000-0000BB020000}"/>
    <cellStyle name="Обычный 6 2 2 2 2 3 5 2" xfId="5684" xr:uid="{00000000-0005-0000-0000-0000BC020000}"/>
    <cellStyle name="Обычный 6 2 2 2 2 3 5 3" xfId="3631" xr:uid="{00000000-0005-0000-0000-0000BD020000}"/>
    <cellStyle name="Обычный 6 2 2 2 2 3 6" xfId="1424" xr:uid="{00000000-0005-0000-0000-0000BE020000}"/>
    <cellStyle name="Обычный 6 2 2 2 2 3 6 2" xfId="5862" xr:uid="{00000000-0005-0000-0000-0000BF020000}"/>
    <cellStyle name="Обычный 6 2 2 2 2 3 7" xfId="2128" xr:uid="{00000000-0005-0000-0000-0000C0020000}"/>
    <cellStyle name="Обычный 6 2 2 2 2 3 7 2" xfId="6541" xr:uid="{00000000-0005-0000-0000-0000C1020000}"/>
    <cellStyle name="Обычный 6 2 2 2 2 3 8" xfId="5019" xr:uid="{00000000-0005-0000-0000-0000C2020000}"/>
    <cellStyle name="Обычный 6 2 2 2 2 3 9" xfId="4324" xr:uid="{00000000-0005-0000-0000-0000C3020000}"/>
    <cellStyle name="Обычный 6 2 2 2 2 4" xfId="143" xr:uid="{00000000-0005-0000-0000-0000C4020000}"/>
    <cellStyle name="Обычный 6 2 2 2 2 4 10" xfId="2939" xr:uid="{00000000-0005-0000-0000-0000C5020000}"/>
    <cellStyle name="Обычный 6 2 2 2 2 4 2" xfId="315" xr:uid="{00000000-0005-0000-0000-0000C6020000}"/>
    <cellStyle name="Обычный 6 2 2 2 2 4 2 2" xfId="1034" xr:uid="{00000000-0005-0000-0000-0000C7020000}"/>
    <cellStyle name="Обычный 6 2 2 2 2 4 2 2 2" xfId="6059" xr:uid="{00000000-0005-0000-0000-0000C8020000}"/>
    <cellStyle name="Обычный 6 2 2 2 2 4 2 2 3" xfId="3803" xr:uid="{00000000-0005-0000-0000-0000C9020000}"/>
    <cellStyle name="Обычный 6 2 2 2 2 4 2 3" xfId="1596" xr:uid="{00000000-0005-0000-0000-0000CA020000}"/>
    <cellStyle name="Обычный 6 2 2 2 2 4 2 3 2" xfId="6736" xr:uid="{00000000-0005-0000-0000-0000CB020000}"/>
    <cellStyle name="Обычный 6 2 2 2 2 4 2 4" xfId="2300" xr:uid="{00000000-0005-0000-0000-0000CC020000}"/>
    <cellStyle name="Обычный 6 2 2 2 2 4 2 4 2" xfId="5191" xr:uid="{00000000-0005-0000-0000-0000CD020000}"/>
    <cellStyle name="Обычный 6 2 2 2 2 4 2 5" xfId="4496" xr:uid="{00000000-0005-0000-0000-0000CE020000}"/>
    <cellStyle name="Обычный 6 2 2 2 2 4 2 6" xfId="3110" xr:uid="{00000000-0005-0000-0000-0000CF020000}"/>
    <cellStyle name="Обычный 6 2 2 2 2 4 3" xfId="486" xr:uid="{00000000-0005-0000-0000-0000D0020000}"/>
    <cellStyle name="Обычный 6 2 2 2 2 4 3 2" xfId="1183" xr:uid="{00000000-0005-0000-0000-0000D1020000}"/>
    <cellStyle name="Обычный 6 2 2 2 2 4 3 2 2" xfId="6208" xr:uid="{00000000-0005-0000-0000-0000D2020000}"/>
    <cellStyle name="Обычный 6 2 2 2 2 4 3 2 3" xfId="3974" xr:uid="{00000000-0005-0000-0000-0000D3020000}"/>
    <cellStyle name="Обычный 6 2 2 2 2 4 3 3" xfId="1767" xr:uid="{00000000-0005-0000-0000-0000D4020000}"/>
    <cellStyle name="Обычный 6 2 2 2 2 4 3 3 2" xfId="6884" xr:uid="{00000000-0005-0000-0000-0000D5020000}"/>
    <cellStyle name="Обычный 6 2 2 2 2 4 3 4" xfId="2471" xr:uid="{00000000-0005-0000-0000-0000D6020000}"/>
    <cellStyle name="Обычный 6 2 2 2 2 4 3 4 2" xfId="5362" xr:uid="{00000000-0005-0000-0000-0000D7020000}"/>
    <cellStyle name="Обычный 6 2 2 2 2 4 3 5" xfId="4667" xr:uid="{00000000-0005-0000-0000-0000D8020000}"/>
    <cellStyle name="Обычный 6 2 2 2 2 4 3 6" xfId="3281" xr:uid="{00000000-0005-0000-0000-0000D9020000}"/>
    <cellStyle name="Обычный 6 2 2 2 2 4 4" xfId="643" xr:uid="{00000000-0005-0000-0000-0000DA020000}"/>
    <cellStyle name="Обычный 6 2 2 2 2 4 4 2" xfId="1917" xr:uid="{00000000-0005-0000-0000-0000DB020000}"/>
    <cellStyle name="Обычный 6 2 2 2 2 4 4 2 2" xfId="5512" xr:uid="{00000000-0005-0000-0000-0000DC020000}"/>
    <cellStyle name="Обычный 6 2 2 2 2 4 4 2 3" xfId="4123" xr:uid="{00000000-0005-0000-0000-0000DD020000}"/>
    <cellStyle name="Обычный 6 2 2 2 2 4 4 3" xfId="2621" xr:uid="{00000000-0005-0000-0000-0000DE020000}"/>
    <cellStyle name="Обычный 6 2 2 2 2 4 4 3 2" xfId="4816" xr:uid="{00000000-0005-0000-0000-0000DF020000}"/>
    <cellStyle name="Обычный 6 2 2 2 2 4 4 4" xfId="3430" xr:uid="{00000000-0005-0000-0000-0000E0020000}"/>
    <cellStyle name="Обычный 6 2 2 2 2 4 5" xfId="817" xr:uid="{00000000-0005-0000-0000-0000E1020000}"/>
    <cellStyle name="Обычный 6 2 2 2 2 4 5 2" xfId="5685" xr:uid="{00000000-0005-0000-0000-0000E2020000}"/>
    <cellStyle name="Обычный 6 2 2 2 2 4 5 3" xfId="3632" xr:uid="{00000000-0005-0000-0000-0000E3020000}"/>
    <cellStyle name="Обычный 6 2 2 2 2 4 6" xfId="1425" xr:uid="{00000000-0005-0000-0000-0000E4020000}"/>
    <cellStyle name="Обычный 6 2 2 2 2 4 6 2" xfId="5863" xr:uid="{00000000-0005-0000-0000-0000E5020000}"/>
    <cellStyle name="Обычный 6 2 2 2 2 4 7" xfId="2129" xr:uid="{00000000-0005-0000-0000-0000E6020000}"/>
    <cellStyle name="Обычный 6 2 2 2 2 4 7 2" xfId="6542" xr:uid="{00000000-0005-0000-0000-0000E7020000}"/>
    <cellStyle name="Обычный 6 2 2 2 2 4 8" xfId="5020" xr:uid="{00000000-0005-0000-0000-0000E8020000}"/>
    <cellStyle name="Обычный 6 2 2 2 2 4 9" xfId="4325" xr:uid="{00000000-0005-0000-0000-0000E9020000}"/>
    <cellStyle name="Обычный 6 2 2 2 2 5" xfId="307" xr:uid="{00000000-0005-0000-0000-0000EA020000}"/>
    <cellStyle name="Обычный 6 2 2 2 2 5 2" xfId="1026" xr:uid="{00000000-0005-0000-0000-0000EB020000}"/>
    <cellStyle name="Обычный 6 2 2 2 2 5 2 2" xfId="6051" xr:uid="{00000000-0005-0000-0000-0000EC020000}"/>
    <cellStyle name="Обычный 6 2 2 2 2 5 2 3" xfId="3795" xr:uid="{00000000-0005-0000-0000-0000ED020000}"/>
    <cellStyle name="Обычный 6 2 2 2 2 5 3" xfId="1588" xr:uid="{00000000-0005-0000-0000-0000EE020000}"/>
    <cellStyle name="Обычный 6 2 2 2 2 5 3 2" xfId="6728" xr:uid="{00000000-0005-0000-0000-0000EF020000}"/>
    <cellStyle name="Обычный 6 2 2 2 2 5 4" xfId="2292" xr:uid="{00000000-0005-0000-0000-0000F0020000}"/>
    <cellStyle name="Обычный 6 2 2 2 2 5 4 2" xfId="5183" xr:uid="{00000000-0005-0000-0000-0000F1020000}"/>
    <cellStyle name="Обычный 6 2 2 2 2 5 5" xfId="4488" xr:uid="{00000000-0005-0000-0000-0000F2020000}"/>
    <cellStyle name="Обычный 6 2 2 2 2 5 6" xfId="3102" xr:uid="{00000000-0005-0000-0000-0000F3020000}"/>
    <cellStyle name="Обычный 6 2 2 2 2 6" xfId="478" xr:uid="{00000000-0005-0000-0000-0000F4020000}"/>
    <cellStyle name="Обычный 6 2 2 2 2 6 2" xfId="1178" xr:uid="{00000000-0005-0000-0000-0000F5020000}"/>
    <cellStyle name="Обычный 6 2 2 2 2 6 2 2" xfId="6203" xr:uid="{00000000-0005-0000-0000-0000F6020000}"/>
    <cellStyle name="Обычный 6 2 2 2 2 6 2 3" xfId="3966" xr:uid="{00000000-0005-0000-0000-0000F7020000}"/>
    <cellStyle name="Обычный 6 2 2 2 2 6 3" xfId="1759" xr:uid="{00000000-0005-0000-0000-0000F8020000}"/>
    <cellStyle name="Обычный 6 2 2 2 2 6 3 2" xfId="6879" xr:uid="{00000000-0005-0000-0000-0000F9020000}"/>
    <cellStyle name="Обычный 6 2 2 2 2 6 4" xfId="2463" xr:uid="{00000000-0005-0000-0000-0000FA020000}"/>
    <cellStyle name="Обычный 6 2 2 2 2 6 4 2" xfId="5354" xr:uid="{00000000-0005-0000-0000-0000FB020000}"/>
    <cellStyle name="Обычный 6 2 2 2 2 6 5" xfId="4659" xr:uid="{00000000-0005-0000-0000-0000FC020000}"/>
    <cellStyle name="Обычный 6 2 2 2 2 6 6" xfId="3273" xr:uid="{00000000-0005-0000-0000-0000FD020000}"/>
    <cellStyle name="Обычный 6 2 2 2 2 7" xfId="638" xr:uid="{00000000-0005-0000-0000-0000FE020000}"/>
    <cellStyle name="Обычный 6 2 2 2 2 7 2" xfId="1912" xr:uid="{00000000-0005-0000-0000-0000FF020000}"/>
    <cellStyle name="Обычный 6 2 2 2 2 7 2 2" xfId="5507" xr:uid="{00000000-0005-0000-0000-000000030000}"/>
    <cellStyle name="Обычный 6 2 2 2 2 7 2 3" xfId="4118" xr:uid="{00000000-0005-0000-0000-000001030000}"/>
    <cellStyle name="Обычный 6 2 2 2 2 7 3" xfId="2616" xr:uid="{00000000-0005-0000-0000-000002030000}"/>
    <cellStyle name="Обычный 6 2 2 2 2 7 3 2" xfId="4811" xr:uid="{00000000-0005-0000-0000-000003030000}"/>
    <cellStyle name="Обычный 6 2 2 2 2 7 4" xfId="3425" xr:uid="{00000000-0005-0000-0000-000004030000}"/>
    <cellStyle name="Обычный 6 2 2 2 2 8" xfId="812" xr:uid="{00000000-0005-0000-0000-000005030000}"/>
    <cellStyle name="Обычный 6 2 2 2 2 8 2" xfId="5680" xr:uid="{00000000-0005-0000-0000-000006030000}"/>
    <cellStyle name="Обычный 6 2 2 2 2 8 3" xfId="3624" xr:uid="{00000000-0005-0000-0000-000007030000}"/>
    <cellStyle name="Обычный 6 2 2 2 2 9" xfId="1417" xr:uid="{00000000-0005-0000-0000-000008030000}"/>
    <cellStyle name="Обычный 6 2 2 2 2 9 2" xfId="5858" xr:uid="{00000000-0005-0000-0000-000009030000}"/>
    <cellStyle name="Обычный 6 2 2 2 3" xfId="137" xr:uid="{00000000-0005-0000-0000-00000A030000}"/>
    <cellStyle name="Обычный 6 2 2 2 3 10" xfId="5014" xr:uid="{00000000-0005-0000-0000-00000B030000}"/>
    <cellStyle name="Обычный 6 2 2 2 3 11" xfId="4319" xr:uid="{00000000-0005-0000-0000-00000C030000}"/>
    <cellStyle name="Обычный 6 2 2 2 3 12" xfId="2933" xr:uid="{00000000-0005-0000-0000-00000D030000}"/>
    <cellStyle name="Обычный 6 2 2 2 3 2" xfId="144" xr:uid="{00000000-0005-0000-0000-00000E030000}"/>
    <cellStyle name="Обычный 6 2 2 2 3 2 10" xfId="2940" xr:uid="{00000000-0005-0000-0000-00000F030000}"/>
    <cellStyle name="Обычный 6 2 2 2 3 2 2" xfId="316" xr:uid="{00000000-0005-0000-0000-000010030000}"/>
    <cellStyle name="Обычный 6 2 2 2 3 2 2 2" xfId="1035" xr:uid="{00000000-0005-0000-0000-000011030000}"/>
    <cellStyle name="Обычный 6 2 2 2 3 2 2 2 2" xfId="6060" xr:uid="{00000000-0005-0000-0000-000012030000}"/>
    <cellStyle name="Обычный 6 2 2 2 3 2 2 2 3" xfId="3804" xr:uid="{00000000-0005-0000-0000-000013030000}"/>
    <cellStyle name="Обычный 6 2 2 2 3 2 2 3" xfId="1597" xr:uid="{00000000-0005-0000-0000-000014030000}"/>
    <cellStyle name="Обычный 6 2 2 2 3 2 2 3 2" xfId="6737" xr:uid="{00000000-0005-0000-0000-000015030000}"/>
    <cellStyle name="Обычный 6 2 2 2 3 2 2 4" xfId="2301" xr:uid="{00000000-0005-0000-0000-000016030000}"/>
    <cellStyle name="Обычный 6 2 2 2 3 2 2 4 2" xfId="5192" xr:uid="{00000000-0005-0000-0000-000017030000}"/>
    <cellStyle name="Обычный 6 2 2 2 3 2 2 5" xfId="4497" xr:uid="{00000000-0005-0000-0000-000018030000}"/>
    <cellStyle name="Обычный 6 2 2 2 3 2 2 6" xfId="3111" xr:uid="{00000000-0005-0000-0000-000019030000}"/>
    <cellStyle name="Обычный 6 2 2 2 3 2 3" xfId="487" xr:uid="{00000000-0005-0000-0000-00001A030000}"/>
    <cellStyle name="Обычный 6 2 2 2 3 2 3 2" xfId="1185" xr:uid="{00000000-0005-0000-0000-00001B030000}"/>
    <cellStyle name="Обычный 6 2 2 2 3 2 3 2 2" xfId="6210" xr:uid="{00000000-0005-0000-0000-00001C030000}"/>
    <cellStyle name="Обычный 6 2 2 2 3 2 3 2 3" xfId="3975" xr:uid="{00000000-0005-0000-0000-00001D030000}"/>
    <cellStyle name="Обычный 6 2 2 2 3 2 3 3" xfId="1768" xr:uid="{00000000-0005-0000-0000-00001E030000}"/>
    <cellStyle name="Обычный 6 2 2 2 3 2 3 3 2" xfId="6886" xr:uid="{00000000-0005-0000-0000-00001F030000}"/>
    <cellStyle name="Обычный 6 2 2 2 3 2 3 4" xfId="2472" xr:uid="{00000000-0005-0000-0000-000020030000}"/>
    <cellStyle name="Обычный 6 2 2 2 3 2 3 4 2" xfId="5363" xr:uid="{00000000-0005-0000-0000-000021030000}"/>
    <cellStyle name="Обычный 6 2 2 2 3 2 3 5" xfId="4668" xr:uid="{00000000-0005-0000-0000-000022030000}"/>
    <cellStyle name="Обычный 6 2 2 2 3 2 3 6" xfId="3282" xr:uid="{00000000-0005-0000-0000-000023030000}"/>
    <cellStyle name="Обычный 6 2 2 2 3 2 4" xfId="645" xr:uid="{00000000-0005-0000-0000-000024030000}"/>
    <cellStyle name="Обычный 6 2 2 2 3 2 4 2" xfId="1919" xr:uid="{00000000-0005-0000-0000-000025030000}"/>
    <cellStyle name="Обычный 6 2 2 2 3 2 4 2 2" xfId="5514" xr:uid="{00000000-0005-0000-0000-000026030000}"/>
    <cellStyle name="Обычный 6 2 2 2 3 2 4 2 3" xfId="4125" xr:uid="{00000000-0005-0000-0000-000027030000}"/>
    <cellStyle name="Обычный 6 2 2 2 3 2 4 3" xfId="2623" xr:uid="{00000000-0005-0000-0000-000028030000}"/>
    <cellStyle name="Обычный 6 2 2 2 3 2 4 3 2" xfId="4818" xr:uid="{00000000-0005-0000-0000-000029030000}"/>
    <cellStyle name="Обычный 6 2 2 2 3 2 4 4" xfId="3432" xr:uid="{00000000-0005-0000-0000-00002A030000}"/>
    <cellStyle name="Обычный 6 2 2 2 3 2 5" xfId="819" xr:uid="{00000000-0005-0000-0000-00002B030000}"/>
    <cellStyle name="Обычный 6 2 2 2 3 2 5 2" xfId="5687" xr:uid="{00000000-0005-0000-0000-00002C030000}"/>
    <cellStyle name="Обычный 6 2 2 2 3 2 5 3" xfId="3633" xr:uid="{00000000-0005-0000-0000-00002D030000}"/>
    <cellStyle name="Обычный 6 2 2 2 3 2 6" xfId="1426" xr:uid="{00000000-0005-0000-0000-00002E030000}"/>
    <cellStyle name="Обычный 6 2 2 2 3 2 6 2" xfId="5865" xr:uid="{00000000-0005-0000-0000-00002F030000}"/>
    <cellStyle name="Обычный 6 2 2 2 3 2 7" xfId="2130" xr:uid="{00000000-0005-0000-0000-000030030000}"/>
    <cellStyle name="Обычный 6 2 2 2 3 2 7 2" xfId="6544" xr:uid="{00000000-0005-0000-0000-000031030000}"/>
    <cellStyle name="Обычный 6 2 2 2 3 2 8" xfId="5021" xr:uid="{00000000-0005-0000-0000-000032030000}"/>
    <cellStyle name="Обычный 6 2 2 2 3 2 9" xfId="4326" xr:uid="{00000000-0005-0000-0000-000033030000}"/>
    <cellStyle name="Обычный 6 2 2 2 3 3" xfId="145" xr:uid="{00000000-0005-0000-0000-000034030000}"/>
    <cellStyle name="Обычный 6 2 2 2 3 3 10" xfId="2941" xr:uid="{00000000-0005-0000-0000-000035030000}"/>
    <cellStyle name="Обычный 6 2 2 2 3 3 2" xfId="317" xr:uid="{00000000-0005-0000-0000-000036030000}"/>
    <cellStyle name="Обычный 6 2 2 2 3 3 2 2" xfId="1036" xr:uid="{00000000-0005-0000-0000-000037030000}"/>
    <cellStyle name="Обычный 6 2 2 2 3 3 2 2 2" xfId="6061" xr:uid="{00000000-0005-0000-0000-000038030000}"/>
    <cellStyle name="Обычный 6 2 2 2 3 3 2 2 3" xfId="3805" xr:uid="{00000000-0005-0000-0000-000039030000}"/>
    <cellStyle name="Обычный 6 2 2 2 3 3 2 3" xfId="1598" xr:uid="{00000000-0005-0000-0000-00003A030000}"/>
    <cellStyle name="Обычный 6 2 2 2 3 3 2 3 2" xfId="6738" xr:uid="{00000000-0005-0000-0000-00003B030000}"/>
    <cellStyle name="Обычный 6 2 2 2 3 3 2 4" xfId="2302" xr:uid="{00000000-0005-0000-0000-00003C030000}"/>
    <cellStyle name="Обычный 6 2 2 2 3 3 2 4 2" xfId="5193" xr:uid="{00000000-0005-0000-0000-00003D030000}"/>
    <cellStyle name="Обычный 6 2 2 2 3 3 2 5" xfId="4498" xr:uid="{00000000-0005-0000-0000-00003E030000}"/>
    <cellStyle name="Обычный 6 2 2 2 3 3 2 6" xfId="3112" xr:uid="{00000000-0005-0000-0000-00003F030000}"/>
    <cellStyle name="Обычный 6 2 2 2 3 3 3" xfId="488" xr:uid="{00000000-0005-0000-0000-000040030000}"/>
    <cellStyle name="Обычный 6 2 2 2 3 3 3 2" xfId="1186" xr:uid="{00000000-0005-0000-0000-000041030000}"/>
    <cellStyle name="Обычный 6 2 2 2 3 3 3 2 2" xfId="6211" xr:uid="{00000000-0005-0000-0000-000042030000}"/>
    <cellStyle name="Обычный 6 2 2 2 3 3 3 2 3" xfId="3976" xr:uid="{00000000-0005-0000-0000-000043030000}"/>
    <cellStyle name="Обычный 6 2 2 2 3 3 3 3" xfId="1769" xr:uid="{00000000-0005-0000-0000-000044030000}"/>
    <cellStyle name="Обычный 6 2 2 2 3 3 3 3 2" xfId="6887" xr:uid="{00000000-0005-0000-0000-000045030000}"/>
    <cellStyle name="Обычный 6 2 2 2 3 3 3 4" xfId="2473" xr:uid="{00000000-0005-0000-0000-000046030000}"/>
    <cellStyle name="Обычный 6 2 2 2 3 3 3 4 2" xfId="5364" xr:uid="{00000000-0005-0000-0000-000047030000}"/>
    <cellStyle name="Обычный 6 2 2 2 3 3 3 5" xfId="4669" xr:uid="{00000000-0005-0000-0000-000048030000}"/>
    <cellStyle name="Обычный 6 2 2 2 3 3 3 6" xfId="3283" xr:uid="{00000000-0005-0000-0000-000049030000}"/>
    <cellStyle name="Обычный 6 2 2 2 3 3 4" xfId="646" xr:uid="{00000000-0005-0000-0000-00004A030000}"/>
    <cellStyle name="Обычный 6 2 2 2 3 3 4 2" xfId="1920" xr:uid="{00000000-0005-0000-0000-00004B030000}"/>
    <cellStyle name="Обычный 6 2 2 2 3 3 4 2 2" xfId="5515" xr:uid="{00000000-0005-0000-0000-00004C030000}"/>
    <cellStyle name="Обычный 6 2 2 2 3 3 4 2 3" xfId="4126" xr:uid="{00000000-0005-0000-0000-00004D030000}"/>
    <cellStyle name="Обычный 6 2 2 2 3 3 4 3" xfId="2624" xr:uid="{00000000-0005-0000-0000-00004E030000}"/>
    <cellStyle name="Обычный 6 2 2 2 3 3 4 3 2" xfId="4819" xr:uid="{00000000-0005-0000-0000-00004F030000}"/>
    <cellStyle name="Обычный 6 2 2 2 3 3 4 4" xfId="3433" xr:uid="{00000000-0005-0000-0000-000050030000}"/>
    <cellStyle name="Обычный 6 2 2 2 3 3 5" xfId="820" xr:uid="{00000000-0005-0000-0000-000051030000}"/>
    <cellStyle name="Обычный 6 2 2 2 3 3 5 2" xfId="5688" xr:uid="{00000000-0005-0000-0000-000052030000}"/>
    <cellStyle name="Обычный 6 2 2 2 3 3 5 3" xfId="3634" xr:uid="{00000000-0005-0000-0000-000053030000}"/>
    <cellStyle name="Обычный 6 2 2 2 3 3 6" xfId="1427" xr:uid="{00000000-0005-0000-0000-000054030000}"/>
    <cellStyle name="Обычный 6 2 2 2 3 3 6 2" xfId="5866" xr:uid="{00000000-0005-0000-0000-000055030000}"/>
    <cellStyle name="Обычный 6 2 2 2 3 3 7" xfId="2131" xr:uid="{00000000-0005-0000-0000-000056030000}"/>
    <cellStyle name="Обычный 6 2 2 2 3 3 7 2" xfId="6545" xr:uid="{00000000-0005-0000-0000-000057030000}"/>
    <cellStyle name="Обычный 6 2 2 2 3 3 8" xfId="5022" xr:uid="{00000000-0005-0000-0000-000058030000}"/>
    <cellStyle name="Обычный 6 2 2 2 3 3 9" xfId="4327" xr:uid="{00000000-0005-0000-0000-000059030000}"/>
    <cellStyle name="Обычный 6 2 2 2 3 4" xfId="309" xr:uid="{00000000-0005-0000-0000-00005A030000}"/>
    <cellStyle name="Обычный 6 2 2 2 3 4 2" xfId="1028" xr:uid="{00000000-0005-0000-0000-00005B030000}"/>
    <cellStyle name="Обычный 6 2 2 2 3 4 2 2" xfId="6053" xr:uid="{00000000-0005-0000-0000-00005C030000}"/>
    <cellStyle name="Обычный 6 2 2 2 3 4 2 3" xfId="3797" xr:uid="{00000000-0005-0000-0000-00005D030000}"/>
    <cellStyle name="Обычный 6 2 2 2 3 4 3" xfId="1590" xr:uid="{00000000-0005-0000-0000-00005E030000}"/>
    <cellStyle name="Обычный 6 2 2 2 3 4 3 2" xfId="6730" xr:uid="{00000000-0005-0000-0000-00005F030000}"/>
    <cellStyle name="Обычный 6 2 2 2 3 4 4" xfId="2294" xr:uid="{00000000-0005-0000-0000-000060030000}"/>
    <cellStyle name="Обычный 6 2 2 2 3 4 4 2" xfId="5185" xr:uid="{00000000-0005-0000-0000-000061030000}"/>
    <cellStyle name="Обычный 6 2 2 2 3 4 5" xfId="4490" xr:uid="{00000000-0005-0000-0000-000062030000}"/>
    <cellStyle name="Обычный 6 2 2 2 3 4 6" xfId="3104" xr:uid="{00000000-0005-0000-0000-000063030000}"/>
    <cellStyle name="Обычный 6 2 2 2 3 5" xfId="480" xr:uid="{00000000-0005-0000-0000-000064030000}"/>
    <cellStyle name="Обычный 6 2 2 2 3 5 2" xfId="1184" xr:uid="{00000000-0005-0000-0000-000065030000}"/>
    <cellStyle name="Обычный 6 2 2 2 3 5 2 2" xfId="6209" xr:uid="{00000000-0005-0000-0000-000066030000}"/>
    <cellStyle name="Обычный 6 2 2 2 3 5 2 3" xfId="3968" xr:uid="{00000000-0005-0000-0000-000067030000}"/>
    <cellStyle name="Обычный 6 2 2 2 3 5 3" xfId="1761" xr:uid="{00000000-0005-0000-0000-000068030000}"/>
    <cellStyle name="Обычный 6 2 2 2 3 5 3 2" xfId="6885" xr:uid="{00000000-0005-0000-0000-000069030000}"/>
    <cellStyle name="Обычный 6 2 2 2 3 5 4" xfId="2465" xr:uid="{00000000-0005-0000-0000-00006A030000}"/>
    <cellStyle name="Обычный 6 2 2 2 3 5 4 2" xfId="5356" xr:uid="{00000000-0005-0000-0000-00006B030000}"/>
    <cellStyle name="Обычный 6 2 2 2 3 5 5" xfId="4661" xr:uid="{00000000-0005-0000-0000-00006C030000}"/>
    <cellStyle name="Обычный 6 2 2 2 3 5 6" xfId="3275" xr:uid="{00000000-0005-0000-0000-00006D030000}"/>
    <cellStyle name="Обычный 6 2 2 2 3 6" xfId="644" xr:uid="{00000000-0005-0000-0000-00006E030000}"/>
    <cellStyle name="Обычный 6 2 2 2 3 6 2" xfId="1918" xr:uid="{00000000-0005-0000-0000-00006F030000}"/>
    <cellStyle name="Обычный 6 2 2 2 3 6 2 2" xfId="5513" xr:uid="{00000000-0005-0000-0000-000070030000}"/>
    <cellStyle name="Обычный 6 2 2 2 3 6 2 3" xfId="4124" xr:uid="{00000000-0005-0000-0000-000071030000}"/>
    <cellStyle name="Обычный 6 2 2 2 3 6 3" xfId="2622" xr:uid="{00000000-0005-0000-0000-000072030000}"/>
    <cellStyle name="Обычный 6 2 2 2 3 6 3 2" xfId="4817" xr:uid="{00000000-0005-0000-0000-000073030000}"/>
    <cellStyle name="Обычный 6 2 2 2 3 6 4" xfId="3431" xr:uid="{00000000-0005-0000-0000-000074030000}"/>
    <cellStyle name="Обычный 6 2 2 2 3 7" xfId="818" xr:uid="{00000000-0005-0000-0000-000075030000}"/>
    <cellStyle name="Обычный 6 2 2 2 3 7 2" xfId="5686" xr:uid="{00000000-0005-0000-0000-000076030000}"/>
    <cellStyle name="Обычный 6 2 2 2 3 7 3" xfId="3626" xr:uid="{00000000-0005-0000-0000-000077030000}"/>
    <cellStyle name="Обычный 6 2 2 2 3 8" xfId="1419" xr:uid="{00000000-0005-0000-0000-000078030000}"/>
    <cellStyle name="Обычный 6 2 2 2 3 8 2" xfId="5864" xr:uid="{00000000-0005-0000-0000-000079030000}"/>
    <cellStyle name="Обычный 6 2 2 2 3 9" xfId="2123" xr:uid="{00000000-0005-0000-0000-00007A030000}"/>
    <cellStyle name="Обычный 6 2 2 2 3 9 2" xfId="6543" xr:uid="{00000000-0005-0000-0000-00007B030000}"/>
    <cellStyle name="Обычный 6 2 2 2 4" xfId="146" xr:uid="{00000000-0005-0000-0000-00007C030000}"/>
    <cellStyle name="Обычный 6 2 2 2 4 10" xfId="2942" xr:uid="{00000000-0005-0000-0000-00007D030000}"/>
    <cellStyle name="Обычный 6 2 2 2 4 2" xfId="318" xr:uid="{00000000-0005-0000-0000-00007E030000}"/>
    <cellStyle name="Обычный 6 2 2 2 4 2 2" xfId="1037" xr:uid="{00000000-0005-0000-0000-00007F030000}"/>
    <cellStyle name="Обычный 6 2 2 2 4 2 2 2" xfId="6062" xr:uid="{00000000-0005-0000-0000-000080030000}"/>
    <cellStyle name="Обычный 6 2 2 2 4 2 2 3" xfId="3806" xr:uid="{00000000-0005-0000-0000-000081030000}"/>
    <cellStyle name="Обычный 6 2 2 2 4 2 3" xfId="1599" xr:uid="{00000000-0005-0000-0000-000082030000}"/>
    <cellStyle name="Обычный 6 2 2 2 4 2 3 2" xfId="6739" xr:uid="{00000000-0005-0000-0000-000083030000}"/>
    <cellStyle name="Обычный 6 2 2 2 4 2 4" xfId="2303" xr:uid="{00000000-0005-0000-0000-000084030000}"/>
    <cellStyle name="Обычный 6 2 2 2 4 2 4 2" xfId="5194" xr:uid="{00000000-0005-0000-0000-000085030000}"/>
    <cellStyle name="Обычный 6 2 2 2 4 2 5" xfId="4499" xr:uid="{00000000-0005-0000-0000-000086030000}"/>
    <cellStyle name="Обычный 6 2 2 2 4 2 6" xfId="3113" xr:uid="{00000000-0005-0000-0000-000087030000}"/>
    <cellStyle name="Обычный 6 2 2 2 4 3" xfId="489" xr:uid="{00000000-0005-0000-0000-000088030000}"/>
    <cellStyle name="Обычный 6 2 2 2 4 3 2" xfId="1187" xr:uid="{00000000-0005-0000-0000-000089030000}"/>
    <cellStyle name="Обычный 6 2 2 2 4 3 2 2" xfId="6212" xr:uid="{00000000-0005-0000-0000-00008A030000}"/>
    <cellStyle name="Обычный 6 2 2 2 4 3 2 3" xfId="3977" xr:uid="{00000000-0005-0000-0000-00008B030000}"/>
    <cellStyle name="Обычный 6 2 2 2 4 3 3" xfId="1770" xr:uid="{00000000-0005-0000-0000-00008C030000}"/>
    <cellStyle name="Обычный 6 2 2 2 4 3 3 2" xfId="6888" xr:uid="{00000000-0005-0000-0000-00008D030000}"/>
    <cellStyle name="Обычный 6 2 2 2 4 3 4" xfId="2474" xr:uid="{00000000-0005-0000-0000-00008E030000}"/>
    <cellStyle name="Обычный 6 2 2 2 4 3 4 2" xfId="5365" xr:uid="{00000000-0005-0000-0000-00008F030000}"/>
    <cellStyle name="Обычный 6 2 2 2 4 3 5" xfId="4670" xr:uid="{00000000-0005-0000-0000-000090030000}"/>
    <cellStyle name="Обычный 6 2 2 2 4 3 6" xfId="3284" xr:uid="{00000000-0005-0000-0000-000091030000}"/>
    <cellStyle name="Обычный 6 2 2 2 4 4" xfId="647" xr:uid="{00000000-0005-0000-0000-000092030000}"/>
    <cellStyle name="Обычный 6 2 2 2 4 4 2" xfId="1921" xr:uid="{00000000-0005-0000-0000-000093030000}"/>
    <cellStyle name="Обычный 6 2 2 2 4 4 2 2" xfId="5516" xr:uid="{00000000-0005-0000-0000-000094030000}"/>
    <cellStyle name="Обычный 6 2 2 2 4 4 2 3" xfId="4127" xr:uid="{00000000-0005-0000-0000-000095030000}"/>
    <cellStyle name="Обычный 6 2 2 2 4 4 3" xfId="2625" xr:uid="{00000000-0005-0000-0000-000096030000}"/>
    <cellStyle name="Обычный 6 2 2 2 4 4 3 2" xfId="4820" xr:uid="{00000000-0005-0000-0000-000097030000}"/>
    <cellStyle name="Обычный 6 2 2 2 4 4 4" xfId="3434" xr:uid="{00000000-0005-0000-0000-000098030000}"/>
    <cellStyle name="Обычный 6 2 2 2 4 5" xfId="821" xr:uid="{00000000-0005-0000-0000-000099030000}"/>
    <cellStyle name="Обычный 6 2 2 2 4 5 2" xfId="5689" xr:uid="{00000000-0005-0000-0000-00009A030000}"/>
    <cellStyle name="Обычный 6 2 2 2 4 5 3" xfId="3635" xr:uid="{00000000-0005-0000-0000-00009B030000}"/>
    <cellStyle name="Обычный 6 2 2 2 4 6" xfId="1428" xr:uid="{00000000-0005-0000-0000-00009C030000}"/>
    <cellStyle name="Обычный 6 2 2 2 4 6 2" xfId="5867" xr:uid="{00000000-0005-0000-0000-00009D030000}"/>
    <cellStyle name="Обычный 6 2 2 2 4 7" xfId="2132" xr:uid="{00000000-0005-0000-0000-00009E030000}"/>
    <cellStyle name="Обычный 6 2 2 2 4 7 2" xfId="6546" xr:uid="{00000000-0005-0000-0000-00009F030000}"/>
    <cellStyle name="Обычный 6 2 2 2 4 8" xfId="5023" xr:uid="{00000000-0005-0000-0000-0000A0030000}"/>
    <cellStyle name="Обычный 6 2 2 2 4 9" xfId="4328" xr:uid="{00000000-0005-0000-0000-0000A1030000}"/>
    <cellStyle name="Обычный 6 2 2 2 5" xfId="147" xr:uid="{00000000-0005-0000-0000-0000A2030000}"/>
    <cellStyle name="Обычный 6 2 2 2 5 10" xfId="2943" xr:uid="{00000000-0005-0000-0000-0000A3030000}"/>
    <cellStyle name="Обычный 6 2 2 2 5 2" xfId="319" xr:uid="{00000000-0005-0000-0000-0000A4030000}"/>
    <cellStyle name="Обычный 6 2 2 2 5 2 2" xfId="1038" xr:uid="{00000000-0005-0000-0000-0000A5030000}"/>
    <cellStyle name="Обычный 6 2 2 2 5 2 2 2" xfId="6063" xr:uid="{00000000-0005-0000-0000-0000A6030000}"/>
    <cellStyle name="Обычный 6 2 2 2 5 2 2 3" xfId="3807" xr:uid="{00000000-0005-0000-0000-0000A7030000}"/>
    <cellStyle name="Обычный 6 2 2 2 5 2 3" xfId="1600" xr:uid="{00000000-0005-0000-0000-0000A8030000}"/>
    <cellStyle name="Обычный 6 2 2 2 5 2 3 2" xfId="6740" xr:uid="{00000000-0005-0000-0000-0000A9030000}"/>
    <cellStyle name="Обычный 6 2 2 2 5 2 4" xfId="2304" xr:uid="{00000000-0005-0000-0000-0000AA030000}"/>
    <cellStyle name="Обычный 6 2 2 2 5 2 4 2" xfId="5195" xr:uid="{00000000-0005-0000-0000-0000AB030000}"/>
    <cellStyle name="Обычный 6 2 2 2 5 2 5" xfId="4500" xr:uid="{00000000-0005-0000-0000-0000AC030000}"/>
    <cellStyle name="Обычный 6 2 2 2 5 2 6" xfId="3114" xr:uid="{00000000-0005-0000-0000-0000AD030000}"/>
    <cellStyle name="Обычный 6 2 2 2 5 3" xfId="490" xr:uid="{00000000-0005-0000-0000-0000AE030000}"/>
    <cellStyle name="Обычный 6 2 2 2 5 3 2" xfId="1188" xr:uid="{00000000-0005-0000-0000-0000AF030000}"/>
    <cellStyle name="Обычный 6 2 2 2 5 3 2 2" xfId="6213" xr:uid="{00000000-0005-0000-0000-0000B0030000}"/>
    <cellStyle name="Обычный 6 2 2 2 5 3 2 3" xfId="3978" xr:uid="{00000000-0005-0000-0000-0000B1030000}"/>
    <cellStyle name="Обычный 6 2 2 2 5 3 3" xfId="1771" xr:uid="{00000000-0005-0000-0000-0000B2030000}"/>
    <cellStyle name="Обычный 6 2 2 2 5 3 3 2" xfId="6889" xr:uid="{00000000-0005-0000-0000-0000B3030000}"/>
    <cellStyle name="Обычный 6 2 2 2 5 3 4" xfId="2475" xr:uid="{00000000-0005-0000-0000-0000B4030000}"/>
    <cellStyle name="Обычный 6 2 2 2 5 3 4 2" xfId="5366" xr:uid="{00000000-0005-0000-0000-0000B5030000}"/>
    <cellStyle name="Обычный 6 2 2 2 5 3 5" xfId="4671" xr:uid="{00000000-0005-0000-0000-0000B6030000}"/>
    <cellStyle name="Обычный 6 2 2 2 5 3 6" xfId="3285" xr:uid="{00000000-0005-0000-0000-0000B7030000}"/>
    <cellStyle name="Обычный 6 2 2 2 5 4" xfId="648" xr:uid="{00000000-0005-0000-0000-0000B8030000}"/>
    <cellStyle name="Обычный 6 2 2 2 5 4 2" xfId="1922" xr:uid="{00000000-0005-0000-0000-0000B9030000}"/>
    <cellStyle name="Обычный 6 2 2 2 5 4 2 2" xfId="5517" xr:uid="{00000000-0005-0000-0000-0000BA030000}"/>
    <cellStyle name="Обычный 6 2 2 2 5 4 2 3" xfId="4128" xr:uid="{00000000-0005-0000-0000-0000BB030000}"/>
    <cellStyle name="Обычный 6 2 2 2 5 4 3" xfId="2626" xr:uid="{00000000-0005-0000-0000-0000BC030000}"/>
    <cellStyle name="Обычный 6 2 2 2 5 4 3 2" xfId="4821" xr:uid="{00000000-0005-0000-0000-0000BD030000}"/>
    <cellStyle name="Обычный 6 2 2 2 5 4 4" xfId="3435" xr:uid="{00000000-0005-0000-0000-0000BE030000}"/>
    <cellStyle name="Обычный 6 2 2 2 5 5" xfId="822" xr:uid="{00000000-0005-0000-0000-0000BF030000}"/>
    <cellStyle name="Обычный 6 2 2 2 5 5 2" xfId="5690" xr:uid="{00000000-0005-0000-0000-0000C0030000}"/>
    <cellStyle name="Обычный 6 2 2 2 5 5 3" xfId="3636" xr:uid="{00000000-0005-0000-0000-0000C1030000}"/>
    <cellStyle name="Обычный 6 2 2 2 5 6" xfId="1429" xr:uid="{00000000-0005-0000-0000-0000C2030000}"/>
    <cellStyle name="Обычный 6 2 2 2 5 6 2" xfId="5868" xr:uid="{00000000-0005-0000-0000-0000C3030000}"/>
    <cellStyle name="Обычный 6 2 2 2 5 7" xfId="2133" xr:uid="{00000000-0005-0000-0000-0000C4030000}"/>
    <cellStyle name="Обычный 6 2 2 2 5 7 2" xfId="6547" xr:uid="{00000000-0005-0000-0000-0000C5030000}"/>
    <cellStyle name="Обычный 6 2 2 2 5 8" xfId="5024" xr:uid="{00000000-0005-0000-0000-0000C6030000}"/>
    <cellStyle name="Обычный 6 2 2 2 5 9" xfId="4329" xr:uid="{00000000-0005-0000-0000-0000C7030000}"/>
    <cellStyle name="Обычный 6 2 2 2 6" xfId="290" xr:uid="{00000000-0005-0000-0000-0000C8030000}"/>
    <cellStyle name="Обычный 6 2 2 2 6 2" xfId="1009" xr:uid="{00000000-0005-0000-0000-0000C9030000}"/>
    <cellStyle name="Обычный 6 2 2 2 6 2 2" xfId="6034" xr:uid="{00000000-0005-0000-0000-0000CA030000}"/>
    <cellStyle name="Обычный 6 2 2 2 6 2 3" xfId="3778" xr:uid="{00000000-0005-0000-0000-0000CB030000}"/>
    <cellStyle name="Обычный 6 2 2 2 6 3" xfId="1571" xr:uid="{00000000-0005-0000-0000-0000CC030000}"/>
    <cellStyle name="Обычный 6 2 2 2 6 3 2" xfId="6711" xr:uid="{00000000-0005-0000-0000-0000CD030000}"/>
    <cellStyle name="Обычный 6 2 2 2 6 4" xfId="2275" xr:uid="{00000000-0005-0000-0000-0000CE030000}"/>
    <cellStyle name="Обычный 6 2 2 2 6 4 2" xfId="5166" xr:uid="{00000000-0005-0000-0000-0000CF030000}"/>
    <cellStyle name="Обычный 6 2 2 2 6 5" xfId="4471" xr:uid="{00000000-0005-0000-0000-0000D0030000}"/>
    <cellStyle name="Обычный 6 2 2 2 6 6" xfId="3085" xr:uid="{00000000-0005-0000-0000-0000D1030000}"/>
    <cellStyle name="Обычный 6 2 2 2 7" xfId="461" xr:uid="{00000000-0005-0000-0000-0000D2030000}"/>
    <cellStyle name="Обычный 6 2 2 2 7 2" xfId="1177" xr:uid="{00000000-0005-0000-0000-0000D3030000}"/>
    <cellStyle name="Обычный 6 2 2 2 7 2 2" xfId="6202" xr:uid="{00000000-0005-0000-0000-0000D4030000}"/>
    <cellStyle name="Обычный 6 2 2 2 7 2 3" xfId="3949" xr:uid="{00000000-0005-0000-0000-0000D5030000}"/>
    <cellStyle name="Обычный 6 2 2 2 7 3" xfId="1742" xr:uid="{00000000-0005-0000-0000-0000D6030000}"/>
    <cellStyle name="Обычный 6 2 2 2 7 3 2" xfId="6878" xr:uid="{00000000-0005-0000-0000-0000D7030000}"/>
    <cellStyle name="Обычный 6 2 2 2 7 4" xfId="2446" xr:uid="{00000000-0005-0000-0000-0000D8030000}"/>
    <cellStyle name="Обычный 6 2 2 2 7 4 2" xfId="5337" xr:uid="{00000000-0005-0000-0000-0000D9030000}"/>
    <cellStyle name="Обычный 6 2 2 2 7 5" xfId="4642" xr:uid="{00000000-0005-0000-0000-0000DA030000}"/>
    <cellStyle name="Обычный 6 2 2 2 7 6" xfId="3256" xr:uid="{00000000-0005-0000-0000-0000DB030000}"/>
    <cellStyle name="Обычный 6 2 2 2 8" xfId="637" xr:uid="{00000000-0005-0000-0000-0000DC030000}"/>
    <cellStyle name="Обычный 6 2 2 2 8 2" xfId="1911" xr:uid="{00000000-0005-0000-0000-0000DD030000}"/>
    <cellStyle name="Обычный 6 2 2 2 8 2 2" xfId="5506" xr:uid="{00000000-0005-0000-0000-0000DE030000}"/>
    <cellStyle name="Обычный 6 2 2 2 8 2 3" xfId="4117" xr:uid="{00000000-0005-0000-0000-0000DF030000}"/>
    <cellStyle name="Обычный 6 2 2 2 8 3" xfId="2615" xr:uid="{00000000-0005-0000-0000-0000E0030000}"/>
    <cellStyle name="Обычный 6 2 2 2 8 3 2" xfId="4810" xr:uid="{00000000-0005-0000-0000-0000E1030000}"/>
    <cellStyle name="Обычный 6 2 2 2 8 4" xfId="3424" xr:uid="{00000000-0005-0000-0000-0000E2030000}"/>
    <cellStyle name="Обычный 6 2 2 2 9" xfId="811" xr:uid="{00000000-0005-0000-0000-0000E3030000}"/>
    <cellStyle name="Обычный 6 2 2 2 9 2" xfId="5679" xr:uid="{00000000-0005-0000-0000-0000E4030000}"/>
    <cellStyle name="Обычный 6 2 2 2 9 3" xfId="3607" xr:uid="{00000000-0005-0000-0000-0000E5030000}"/>
    <cellStyle name="Обычный 6 2 2 3" xfId="130" xr:uid="{00000000-0005-0000-0000-0000E6030000}"/>
    <cellStyle name="Обычный 6 2 2 3 10" xfId="2116" xr:uid="{00000000-0005-0000-0000-0000E7030000}"/>
    <cellStyle name="Обычный 6 2 2 3 10 2" xfId="6548" xr:uid="{00000000-0005-0000-0000-0000E8030000}"/>
    <cellStyle name="Обычный 6 2 2 3 11" xfId="5007" xr:uid="{00000000-0005-0000-0000-0000E9030000}"/>
    <cellStyle name="Обычный 6 2 2 3 12" xfId="4312" xr:uid="{00000000-0005-0000-0000-0000EA030000}"/>
    <cellStyle name="Обычный 6 2 2 3 13" xfId="2926" xr:uid="{00000000-0005-0000-0000-0000EB030000}"/>
    <cellStyle name="Обычный 6 2 2 3 2" xfId="148" xr:uid="{00000000-0005-0000-0000-0000EC030000}"/>
    <cellStyle name="Обычный 6 2 2 3 2 10" xfId="5025" xr:uid="{00000000-0005-0000-0000-0000ED030000}"/>
    <cellStyle name="Обычный 6 2 2 3 2 11" xfId="4330" xr:uid="{00000000-0005-0000-0000-0000EE030000}"/>
    <cellStyle name="Обычный 6 2 2 3 2 12" xfId="2944" xr:uid="{00000000-0005-0000-0000-0000EF030000}"/>
    <cellStyle name="Обычный 6 2 2 3 2 2" xfId="149" xr:uid="{00000000-0005-0000-0000-0000F0030000}"/>
    <cellStyle name="Обычный 6 2 2 3 2 2 10" xfId="2945" xr:uid="{00000000-0005-0000-0000-0000F1030000}"/>
    <cellStyle name="Обычный 6 2 2 3 2 2 2" xfId="321" xr:uid="{00000000-0005-0000-0000-0000F2030000}"/>
    <cellStyle name="Обычный 6 2 2 3 2 2 2 2" xfId="1040" xr:uid="{00000000-0005-0000-0000-0000F3030000}"/>
    <cellStyle name="Обычный 6 2 2 3 2 2 2 2 2" xfId="6065" xr:uid="{00000000-0005-0000-0000-0000F4030000}"/>
    <cellStyle name="Обычный 6 2 2 3 2 2 2 2 3" xfId="3809" xr:uid="{00000000-0005-0000-0000-0000F5030000}"/>
    <cellStyle name="Обычный 6 2 2 3 2 2 2 3" xfId="1602" xr:uid="{00000000-0005-0000-0000-0000F6030000}"/>
    <cellStyle name="Обычный 6 2 2 3 2 2 2 3 2" xfId="6742" xr:uid="{00000000-0005-0000-0000-0000F7030000}"/>
    <cellStyle name="Обычный 6 2 2 3 2 2 2 4" xfId="2306" xr:uid="{00000000-0005-0000-0000-0000F8030000}"/>
    <cellStyle name="Обычный 6 2 2 3 2 2 2 4 2" xfId="5197" xr:uid="{00000000-0005-0000-0000-0000F9030000}"/>
    <cellStyle name="Обычный 6 2 2 3 2 2 2 5" xfId="4502" xr:uid="{00000000-0005-0000-0000-0000FA030000}"/>
    <cellStyle name="Обычный 6 2 2 3 2 2 2 6" xfId="3116" xr:uid="{00000000-0005-0000-0000-0000FB030000}"/>
    <cellStyle name="Обычный 6 2 2 3 2 2 3" xfId="492" xr:uid="{00000000-0005-0000-0000-0000FC030000}"/>
    <cellStyle name="Обычный 6 2 2 3 2 2 3 2" xfId="1191" xr:uid="{00000000-0005-0000-0000-0000FD030000}"/>
    <cellStyle name="Обычный 6 2 2 3 2 2 3 2 2" xfId="6216" xr:uid="{00000000-0005-0000-0000-0000FE030000}"/>
    <cellStyle name="Обычный 6 2 2 3 2 2 3 2 3" xfId="3980" xr:uid="{00000000-0005-0000-0000-0000FF030000}"/>
    <cellStyle name="Обычный 6 2 2 3 2 2 3 3" xfId="1773" xr:uid="{00000000-0005-0000-0000-000000040000}"/>
    <cellStyle name="Обычный 6 2 2 3 2 2 3 3 2" xfId="6892" xr:uid="{00000000-0005-0000-0000-000001040000}"/>
    <cellStyle name="Обычный 6 2 2 3 2 2 3 4" xfId="2477" xr:uid="{00000000-0005-0000-0000-000002040000}"/>
    <cellStyle name="Обычный 6 2 2 3 2 2 3 4 2" xfId="5368" xr:uid="{00000000-0005-0000-0000-000003040000}"/>
    <cellStyle name="Обычный 6 2 2 3 2 2 3 5" xfId="4673" xr:uid="{00000000-0005-0000-0000-000004040000}"/>
    <cellStyle name="Обычный 6 2 2 3 2 2 3 6" xfId="3287" xr:uid="{00000000-0005-0000-0000-000005040000}"/>
    <cellStyle name="Обычный 6 2 2 3 2 2 4" xfId="651" xr:uid="{00000000-0005-0000-0000-000006040000}"/>
    <cellStyle name="Обычный 6 2 2 3 2 2 4 2" xfId="1925" xr:uid="{00000000-0005-0000-0000-000007040000}"/>
    <cellStyle name="Обычный 6 2 2 3 2 2 4 2 2" xfId="5520" xr:uid="{00000000-0005-0000-0000-000008040000}"/>
    <cellStyle name="Обычный 6 2 2 3 2 2 4 2 3" xfId="4131" xr:uid="{00000000-0005-0000-0000-000009040000}"/>
    <cellStyle name="Обычный 6 2 2 3 2 2 4 3" xfId="2629" xr:uid="{00000000-0005-0000-0000-00000A040000}"/>
    <cellStyle name="Обычный 6 2 2 3 2 2 4 3 2" xfId="4824" xr:uid="{00000000-0005-0000-0000-00000B040000}"/>
    <cellStyle name="Обычный 6 2 2 3 2 2 4 4" xfId="3438" xr:uid="{00000000-0005-0000-0000-00000C040000}"/>
    <cellStyle name="Обычный 6 2 2 3 2 2 5" xfId="825" xr:uid="{00000000-0005-0000-0000-00000D040000}"/>
    <cellStyle name="Обычный 6 2 2 3 2 2 5 2" xfId="5693" xr:uid="{00000000-0005-0000-0000-00000E040000}"/>
    <cellStyle name="Обычный 6 2 2 3 2 2 5 3" xfId="3638" xr:uid="{00000000-0005-0000-0000-00000F040000}"/>
    <cellStyle name="Обычный 6 2 2 3 2 2 6" xfId="1431" xr:uid="{00000000-0005-0000-0000-000010040000}"/>
    <cellStyle name="Обычный 6 2 2 3 2 2 6 2" xfId="5871" xr:uid="{00000000-0005-0000-0000-000011040000}"/>
    <cellStyle name="Обычный 6 2 2 3 2 2 7" xfId="2135" xr:uid="{00000000-0005-0000-0000-000012040000}"/>
    <cellStyle name="Обычный 6 2 2 3 2 2 7 2" xfId="6550" xr:uid="{00000000-0005-0000-0000-000013040000}"/>
    <cellStyle name="Обычный 6 2 2 3 2 2 8" xfId="5026" xr:uid="{00000000-0005-0000-0000-000014040000}"/>
    <cellStyle name="Обычный 6 2 2 3 2 2 9" xfId="4331" xr:uid="{00000000-0005-0000-0000-000015040000}"/>
    <cellStyle name="Обычный 6 2 2 3 2 3" xfId="150" xr:uid="{00000000-0005-0000-0000-000016040000}"/>
    <cellStyle name="Обычный 6 2 2 3 2 3 10" xfId="2946" xr:uid="{00000000-0005-0000-0000-000017040000}"/>
    <cellStyle name="Обычный 6 2 2 3 2 3 2" xfId="322" xr:uid="{00000000-0005-0000-0000-000018040000}"/>
    <cellStyle name="Обычный 6 2 2 3 2 3 2 2" xfId="1041" xr:uid="{00000000-0005-0000-0000-000019040000}"/>
    <cellStyle name="Обычный 6 2 2 3 2 3 2 2 2" xfId="6066" xr:uid="{00000000-0005-0000-0000-00001A040000}"/>
    <cellStyle name="Обычный 6 2 2 3 2 3 2 2 3" xfId="3810" xr:uid="{00000000-0005-0000-0000-00001B040000}"/>
    <cellStyle name="Обычный 6 2 2 3 2 3 2 3" xfId="1603" xr:uid="{00000000-0005-0000-0000-00001C040000}"/>
    <cellStyle name="Обычный 6 2 2 3 2 3 2 3 2" xfId="6743" xr:uid="{00000000-0005-0000-0000-00001D040000}"/>
    <cellStyle name="Обычный 6 2 2 3 2 3 2 4" xfId="2307" xr:uid="{00000000-0005-0000-0000-00001E040000}"/>
    <cellStyle name="Обычный 6 2 2 3 2 3 2 4 2" xfId="5198" xr:uid="{00000000-0005-0000-0000-00001F040000}"/>
    <cellStyle name="Обычный 6 2 2 3 2 3 2 5" xfId="4503" xr:uid="{00000000-0005-0000-0000-000020040000}"/>
    <cellStyle name="Обычный 6 2 2 3 2 3 2 6" xfId="3117" xr:uid="{00000000-0005-0000-0000-000021040000}"/>
    <cellStyle name="Обычный 6 2 2 3 2 3 3" xfId="493" xr:uid="{00000000-0005-0000-0000-000022040000}"/>
    <cellStyle name="Обычный 6 2 2 3 2 3 3 2" xfId="1192" xr:uid="{00000000-0005-0000-0000-000023040000}"/>
    <cellStyle name="Обычный 6 2 2 3 2 3 3 2 2" xfId="6217" xr:uid="{00000000-0005-0000-0000-000024040000}"/>
    <cellStyle name="Обычный 6 2 2 3 2 3 3 2 3" xfId="3981" xr:uid="{00000000-0005-0000-0000-000025040000}"/>
    <cellStyle name="Обычный 6 2 2 3 2 3 3 3" xfId="1774" xr:uid="{00000000-0005-0000-0000-000026040000}"/>
    <cellStyle name="Обычный 6 2 2 3 2 3 3 3 2" xfId="6893" xr:uid="{00000000-0005-0000-0000-000027040000}"/>
    <cellStyle name="Обычный 6 2 2 3 2 3 3 4" xfId="2478" xr:uid="{00000000-0005-0000-0000-000028040000}"/>
    <cellStyle name="Обычный 6 2 2 3 2 3 3 4 2" xfId="5369" xr:uid="{00000000-0005-0000-0000-000029040000}"/>
    <cellStyle name="Обычный 6 2 2 3 2 3 3 5" xfId="4674" xr:uid="{00000000-0005-0000-0000-00002A040000}"/>
    <cellStyle name="Обычный 6 2 2 3 2 3 3 6" xfId="3288" xr:uid="{00000000-0005-0000-0000-00002B040000}"/>
    <cellStyle name="Обычный 6 2 2 3 2 3 4" xfId="652" xr:uid="{00000000-0005-0000-0000-00002C040000}"/>
    <cellStyle name="Обычный 6 2 2 3 2 3 4 2" xfId="1926" xr:uid="{00000000-0005-0000-0000-00002D040000}"/>
    <cellStyle name="Обычный 6 2 2 3 2 3 4 2 2" xfId="5521" xr:uid="{00000000-0005-0000-0000-00002E040000}"/>
    <cellStyle name="Обычный 6 2 2 3 2 3 4 2 3" xfId="4132" xr:uid="{00000000-0005-0000-0000-00002F040000}"/>
    <cellStyle name="Обычный 6 2 2 3 2 3 4 3" xfId="2630" xr:uid="{00000000-0005-0000-0000-000030040000}"/>
    <cellStyle name="Обычный 6 2 2 3 2 3 4 3 2" xfId="4825" xr:uid="{00000000-0005-0000-0000-000031040000}"/>
    <cellStyle name="Обычный 6 2 2 3 2 3 4 4" xfId="3439" xr:uid="{00000000-0005-0000-0000-000032040000}"/>
    <cellStyle name="Обычный 6 2 2 3 2 3 5" xfId="826" xr:uid="{00000000-0005-0000-0000-000033040000}"/>
    <cellStyle name="Обычный 6 2 2 3 2 3 5 2" xfId="5694" xr:uid="{00000000-0005-0000-0000-000034040000}"/>
    <cellStyle name="Обычный 6 2 2 3 2 3 5 3" xfId="3639" xr:uid="{00000000-0005-0000-0000-000035040000}"/>
    <cellStyle name="Обычный 6 2 2 3 2 3 6" xfId="1432" xr:uid="{00000000-0005-0000-0000-000036040000}"/>
    <cellStyle name="Обычный 6 2 2 3 2 3 6 2" xfId="5872" xr:uid="{00000000-0005-0000-0000-000037040000}"/>
    <cellStyle name="Обычный 6 2 2 3 2 3 7" xfId="2136" xr:uid="{00000000-0005-0000-0000-000038040000}"/>
    <cellStyle name="Обычный 6 2 2 3 2 3 7 2" xfId="6551" xr:uid="{00000000-0005-0000-0000-000039040000}"/>
    <cellStyle name="Обычный 6 2 2 3 2 3 8" xfId="5027" xr:uid="{00000000-0005-0000-0000-00003A040000}"/>
    <cellStyle name="Обычный 6 2 2 3 2 3 9" xfId="4332" xr:uid="{00000000-0005-0000-0000-00003B040000}"/>
    <cellStyle name="Обычный 6 2 2 3 2 4" xfId="320" xr:uid="{00000000-0005-0000-0000-00003C040000}"/>
    <cellStyle name="Обычный 6 2 2 3 2 4 2" xfId="1039" xr:uid="{00000000-0005-0000-0000-00003D040000}"/>
    <cellStyle name="Обычный 6 2 2 3 2 4 2 2" xfId="6064" xr:uid="{00000000-0005-0000-0000-00003E040000}"/>
    <cellStyle name="Обычный 6 2 2 3 2 4 2 3" xfId="3808" xr:uid="{00000000-0005-0000-0000-00003F040000}"/>
    <cellStyle name="Обычный 6 2 2 3 2 4 3" xfId="1601" xr:uid="{00000000-0005-0000-0000-000040040000}"/>
    <cellStyle name="Обычный 6 2 2 3 2 4 3 2" xfId="6741" xr:uid="{00000000-0005-0000-0000-000041040000}"/>
    <cellStyle name="Обычный 6 2 2 3 2 4 4" xfId="2305" xr:uid="{00000000-0005-0000-0000-000042040000}"/>
    <cellStyle name="Обычный 6 2 2 3 2 4 4 2" xfId="5196" xr:uid="{00000000-0005-0000-0000-000043040000}"/>
    <cellStyle name="Обычный 6 2 2 3 2 4 5" xfId="4501" xr:uid="{00000000-0005-0000-0000-000044040000}"/>
    <cellStyle name="Обычный 6 2 2 3 2 4 6" xfId="3115" xr:uid="{00000000-0005-0000-0000-000045040000}"/>
    <cellStyle name="Обычный 6 2 2 3 2 5" xfId="491" xr:uid="{00000000-0005-0000-0000-000046040000}"/>
    <cellStyle name="Обычный 6 2 2 3 2 5 2" xfId="1190" xr:uid="{00000000-0005-0000-0000-000047040000}"/>
    <cellStyle name="Обычный 6 2 2 3 2 5 2 2" xfId="6215" xr:uid="{00000000-0005-0000-0000-000048040000}"/>
    <cellStyle name="Обычный 6 2 2 3 2 5 2 3" xfId="3979" xr:uid="{00000000-0005-0000-0000-000049040000}"/>
    <cellStyle name="Обычный 6 2 2 3 2 5 3" xfId="1772" xr:uid="{00000000-0005-0000-0000-00004A040000}"/>
    <cellStyle name="Обычный 6 2 2 3 2 5 3 2" xfId="6891" xr:uid="{00000000-0005-0000-0000-00004B040000}"/>
    <cellStyle name="Обычный 6 2 2 3 2 5 4" xfId="2476" xr:uid="{00000000-0005-0000-0000-00004C040000}"/>
    <cellStyle name="Обычный 6 2 2 3 2 5 4 2" xfId="5367" xr:uid="{00000000-0005-0000-0000-00004D040000}"/>
    <cellStyle name="Обычный 6 2 2 3 2 5 5" xfId="4672" xr:uid="{00000000-0005-0000-0000-00004E040000}"/>
    <cellStyle name="Обычный 6 2 2 3 2 5 6" xfId="3286" xr:uid="{00000000-0005-0000-0000-00004F040000}"/>
    <cellStyle name="Обычный 6 2 2 3 2 6" xfId="650" xr:uid="{00000000-0005-0000-0000-000050040000}"/>
    <cellStyle name="Обычный 6 2 2 3 2 6 2" xfId="1924" xr:uid="{00000000-0005-0000-0000-000051040000}"/>
    <cellStyle name="Обычный 6 2 2 3 2 6 2 2" xfId="5519" xr:uid="{00000000-0005-0000-0000-000052040000}"/>
    <cellStyle name="Обычный 6 2 2 3 2 6 2 3" xfId="4130" xr:uid="{00000000-0005-0000-0000-000053040000}"/>
    <cellStyle name="Обычный 6 2 2 3 2 6 3" xfId="2628" xr:uid="{00000000-0005-0000-0000-000054040000}"/>
    <cellStyle name="Обычный 6 2 2 3 2 6 3 2" xfId="4823" xr:uid="{00000000-0005-0000-0000-000055040000}"/>
    <cellStyle name="Обычный 6 2 2 3 2 6 4" xfId="3437" xr:uid="{00000000-0005-0000-0000-000056040000}"/>
    <cellStyle name="Обычный 6 2 2 3 2 7" xfId="824" xr:uid="{00000000-0005-0000-0000-000057040000}"/>
    <cellStyle name="Обычный 6 2 2 3 2 7 2" xfId="5692" xr:uid="{00000000-0005-0000-0000-000058040000}"/>
    <cellStyle name="Обычный 6 2 2 3 2 7 3" xfId="3637" xr:uid="{00000000-0005-0000-0000-000059040000}"/>
    <cellStyle name="Обычный 6 2 2 3 2 8" xfId="1430" xr:uid="{00000000-0005-0000-0000-00005A040000}"/>
    <cellStyle name="Обычный 6 2 2 3 2 8 2" xfId="5870" xr:uid="{00000000-0005-0000-0000-00005B040000}"/>
    <cellStyle name="Обычный 6 2 2 3 2 9" xfId="2134" xr:uid="{00000000-0005-0000-0000-00005C040000}"/>
    <cellStyle name="Обычный 6 2 2 3 2 9 2" xfId="6549" xr:uid="{00000000-0005-0000-0000-00005D040000}"/>
    <cellStyle name="Обычный 6 2 2 3 3" xfId="151" xr:uid="{00000000-0005-0000-0000-00005E040000}"/>
    <cellStyle name="Обычный 6 2 2 3 3 10" xfId="2947" xr:uid="{00000000-0005-0000-0000-00005F040000}"/>
    <cellStyle name="Обычный 6 2 2 3 3 2" xfId="323" xr:uid="{00000000-0005-0000-0000-000060040000}"/>
    <cellStyle name="Обычный 6 2 2 3 3 2 2" xfId="1042" xr:uid="{00000000-0005-0000-0000-000061040000}"/>
    <cellStyle name="Обычный 6 2 2 3 3 2 2 2" xfId="6067" xr:uid="{00000000-0005-0000-0000-000062040000}"/>
    <cellStyle name="Обычный 6 2 2 3 3 2 2 3" xfId="3811" xr:uid="{00000000-0005-0000-0000-000063040000}"/>
    <cellStyle name="Обычный 6 2 2 3 3 2 3" xfId="1604" xr:uid="{00000000-0005-0000-0000-000064040000}"/>
    <cellStyle name="Обычный 6 2 2 3 3 2 3 2" xfId="6744" xr:uid="{00000000-0005-0000-0000-000065040000}"/>
    <cellStyle name="Обычный 6 2 2 3 3 2 4" xfId="2308" xr:uid="{00000000-0005-0000-0000-000066040000}"/>
    <cellStyle name="Обычный 6 2 2 3 3 2 4 2" xfId="5199" xr:uid="{00000000-0005-0000-0000-000067040000}"/>
    <cellStyle name="Обычный 6 2 2 3 3 2 5" xfId="4504" xr:uid="{00000000-0005-0000-0000-000068040000}"/>
    <cellStyle name="Обычный 6 2 2 3 3 2 6" xfId="3118" xr:uid="{00000000-0005-0000-0000-000069040000}"/>
    <cellStyle name="Обычный 6 2 2 3 3 3" xfId="494" xr:uid="{00000000-0005-0000-0000-00006A040000}"/>
    <cellStyle name="Обычный 6 2 2 3 3 3 2" xfId="1193" xr:uid="{00000000-0005-0000-0000-00006B040000}"/>
    <cellStyle name="Обычный 6 2 2 3 3 3 2 2" xfId="6218" xr:uid="{00000000-0005-0000-0000-00006C040000}"/>
    <cellStyle name="Обычный 6 2 2 3 3 3 2 3" xfId="3982" xr:uid="{00000000-0005-0000-0000-00006D040000}"/>
    <cellStyle name="Обычный 6 2 2 3 3 3 3" xfId="1775" xr:uid="{00000000-0005-0000-0000-00006E040000}"/>
    <cellStyle name="Обычный 6 2 2 3 3 3 3 2" xfId="6894" xr:uid="{00000000-0005-0000-0000-00006F040000}"/>
    <cellStyle name="Обычный 6 2 2 3 3 3 4" xfId="2479" xr:uid="{00000000-0005-0000-0000-000070040000}"/>
    <cellStyle name="Обычный 6 2 2 3 3 3 4 2" xfId="5370" xr:uid="{00000000-0005-0000-0000-000071040000}"/>
    <cellStyle name="Обычный 6 2 2 3 3 3 5" xfId="4675" xr:uid="{00000000-0005-0000-0000-000072040000}"/>
    <cellStyle name="Обычный 6 2 2 3 3 3 6" xfId="3289" xr:uid="{00000000-0005-0000-0000-000073040000}"/>
    <cellStyle name="Обычный 6 2 2 3 3 4" xfId="653" xr:uid="{00000000-0005-0000-0000-000074040000}"/>
    <cellStyle name="Обычный 6 2 2 3 3 4 2" xfId="1927" xr:uid="{00000000-0005-0000-0000-000075040000}"/>
    <cellStyle name="Обычный 6 2 2 3 3 4 2 2" xfId="5522" xr:uid="{00000000-0005-0000-0000-000076040000}"/>
    <cellStyle name="Обычный 6 2 2 3 3 4 2 3" xfId="4133" xr:uid="{00000000-0005-0000-0000-000077040000}"/>
    <cellStyle name="Обычный 6 2 2 3 3 4 3" xfId="2631" xr:uid="{00000000-0005-0000-0000-000078040000}"/>
    <cellStyle name="Обычный 6 2 2 3 3 4 3 2" xfId="4826" xr:uid="{00000000-0005-0000-0000-000079040000}"/>
    <cellStyle name="Обычный 6 2 2 3 3 4 4" xfId="3440" xr:uid="{00000000-0005-0000-0000-00007A040000}"/>
    <cellStyle name="Обычный 6 2 2 3 3 5" xfId="827" xr:uid="{00000000-0005-0000-0000-00007B040000}"/>
    <cellStyle name="Обычный 6 2 2 3 3 5 2" xfId="5695" xr:uid="{00000000-0005-0000-0000-00007C040000}"/>
    <cellStyle name="Обычный 6 2 2 3 3 5 3" xfId="3640" xr:uid="{00000000-0005-0000-0000-00007D040000}"/>
    <cellStyle name="Обычный 6 2 2 3 3 6" xfId="1433" xr:uid="{00000000-0005-0000-0000-00007E040000}"/>
    <cellStyle name="Обычный 6 2 2 3 3 6 2" xfId="5873" xr:uid="{00000000-0005-0000-0000-00007F040000}"/>
    <cellStyle name="Обычный 6 2 2 3 3 7" xfId="2137" xr:uid="{00000000-0005-0000-0000-000080040000}"/>
    <cellStyle name="Обычный 6 2 2 3 3 7 2" xfId="6552" xr:uid="{00000000-0005-0000-0000-000081040000}"/>
    <cellStyle name="Обычный 6 2 2 3 3 8" xfId="5028" xr:uid="{00000000-0005-0000-0000-000082040000}"/>
    <cellStyle name="Обычный 6 2 2 3 3 9" xfId="4333" xr:uid="{00000000-0005-0000-0000-000083040000}"/>
    <cellStyle name="Обычный 6 2 2 3 4" xfId="152" xr:uid="{00000000-0005-0000-0000-000084040000}"/>
    <cellStyle name="Обычный 6 2 2 3 4 10" xfId="2948" xr:uid="{00000000-0005-0000-0000-000085040000}"/>
    <cellStyle name="Обычный 6 2 2 3 4 2" xfId="324" xr:uid="{00000000-0005-0000-0000-000086040000}"/>
    <cellStyle name="Обычный 6 2 2 3 4 2 2" xfId="1043" xr:uid="{00000000-0005-0000-0000-000087040000}"/>
    <cellStyle name="Обычный 6 2 2 3 4 2 2 2" xfId="6068" xr:uid="{00000000-0005-0000-0000-000088040000}"/>
    <cellStyle name="Обычный 6 2 2 3 4 2 2 3" xfId="3812" xr:uid="{00000000-0005-0000-0000-000089040000}"/>
    <cellStyle name="Обычный 6 2 2 3 4 2 3" xfId="1605" xr:uid="{00000000-0005-0000-0000-00008A040000}"/>
    <cellStyle name="Обычный 6 2 2 3 4 2 3 2" xfId="6745" xr:uid="{00000000-0005-0000-0000-00008B040000}"/>
    <cellStyle name="Обычный 6 2 2 3 4 2 4" xfId="2309" xr:uid="{00000000-0005-0000-0000-00008C040000}"/>
    <cellStyle name="Обычный 6 2 2 3 4 2 4 2" xfId="5200" xr:uid="{00000000-0005-0000-0000-00008D040000}"/>
    <cellStyle name="Обычный 6 2 2 3 4 2 5" xfId="4505" xr:uid="{00000000-0005-0000-0000-00008E040000}"/>
    <cellStyle name="Обычный 6 2 2 3 4 2 6" xfId="3119" xr:uid="{00000000-0005-0000-0000-00008F040000}"/>
    <cellStyle name="Обычный 6 2 2 3 4 3" xfId="495" xr:uid="{00000000-0005-0000-0000-000090040000}"/>
    <cellStyle name="Обычный 6 2 2 3 4 3 2" xfId="1194" xr:uid="{00000000-0005-0000-0000-000091040000}"/>
    <cellStyle name="Обычный 6 2 2 3 4 3 2 2" xfId="6219" xr:uid="{00000000-0005-0000-0000-000092040000}"/>
    <cellStyle name="Обычный 6 2 2 3 4 3 2 3" xfId="3983" xr:uid="{00000000-0005-0000-0000-000093040000}"/>
    <cellStyle name="Обычный 6 2 2 3 4 3 3" xfId="1776" xr:uid="{00000000-0005-0000-0000-000094040000}"/>
    <cellStyle name="Обычный 6 2 2 3 4 3 3 2" xfId="6895" xr:uid="{00000000-0005-0000-0000-000095040000}"/>
    <cellStyle name="Обычный 6 2 2 3 4 3 4" xfId="2480" xr:uid="{00000000-0005-0000-0000-000096040000}"/>
    <cellStyle name="Обычный 6 2 2 3 4 3 4 2" xfId="5371" xr:uid="{00000000-0005-0000-0000-000097040000}"/>
    <cellStyle name="Обычный 6 2 2 3 4 3 5" xfId="4676" xr:uid="{00000000-0005-0000-0000-000098040000}"/>
    <cellStyle name="Обычный 6 2 2 3 4 3 6" xfId="3290" xr:uid="{00000000-0005-0000-0000-000099040000}"/>
    <cellStyle name="Обычный 6 2 2 3 4 4" xfId="654" xr:uid="{00000000-0005-0000-0000-00009A040000}"/>
    <cellStyle name="Обычный 6 2 2 3 4 4 2" xfId="1928" xr:uid="{00000000-0005-0000-0000-00009B040000}"/>
    <cellStyle name="Обычный 6 2 2 3 4 4 2 2" xfId="5523" xr:uid="{00000000-0005-0000-0000-00009C040000}"/>
    <cellStyle name="Обычный 6 2 2 3 4 4 2 3" xfId="4134" xr:uid="{00000000-0005-0000-0000-00009D040000}"/>
    <cellStyle name="Обычный 6 2 2 3 4 4 3" xfId="2632" xr:uid="{00000000-0005-0000-0000-00009E040000}"/>
    <cellStyle name="Обычный 6 2 2 3 4 4 3 2" xfId="4827" xr:uid="{00000000-0005-0000-0000-00009F040000}"/>
    <cellStyle name="Обычный 6 2 2 3 4 4 4" xfId="3441" xr:uid="{00000000-0005-0000-0000-0000A0040000}"/>
    <cellStyle name="Обычный 6 2 2 3 4 5" xfId="828" xr:uid="{00000000-0005-0000-0000-0000A1040000}"/>
    <cellStyle name="Обычный 6 2 2 3 4 5 2" xfId="5696" xr:uid="{00000000-0005-0000-0000-0000A2040000}"/>
    <cellStyle name="Обычный 6 2 2 3 4 5 3" xfId="3641" xr:uid="{00000000-0005-0000-0000-0000A3040000}"/>
    <cellStyle name="Обычный 6 2 2 3 4 6" xfId="1434" xr:uid="{00000000-0005-0000-0000-0000A4040000}"/>
    <cellStyle name="Обычный 6 2 2 3 4 6 2" xfId="5874" xr:uid="{00000000-0005-0000-0000-0000A5040000}"/>
    <cellStyle name="Обычный 6 2 2 3 4 7" xfId="2138" xr:uid="{00000000-0005-0000-0000-0000A6040000}"/>
    <cellStyle name="Обычный 6 2 2 3 4 7 2" xfId="6553" xr:uid="{00000000-0005-0000-0000-0000A7040000}"/>
    <cellStyle name="Обычный 6 2 2 3 4 8" xfId="5029" xr:uid="{00000000-0005-0000-0000-0000A8040000}"/>
    <cellStyle name="Обычный 6 2 2 3 4 9" xfId="4334" xr:uid="{00000000-0005-0000-0000-0000A9040000}"/>
    <cellStyle name="Обычный 6 2 2 3 5" xfId="302" xr:uid="{00000000-0005-0000-0000-0000AA040000}"/>
    <cellStyle name="Обычный 6 2 2 3 5 2" xfId="1021" xr:uid="{00000000-0005-0000-0000-0000AB040000}"/>
    <cellStyle name="Обычный 6 2 2 3 5 2 2" xfId="6046" xr:uid="{00000000-0005-0000-0000-0000AC040000}"/>
    <cellStyle name="Обычный 6 2 2 3 5 2 3" xfId="3790" xr:uid="{00000000-0005-0000-0000-0000AD040000}"/>
    <cellStyle name="Обычный 6 2 2 3 5 3" xfId="1583" xr:uid="{00000000-0005-0000-0000-0000AE040000}"/>
    <cellStyle name="Обычный 6 2 2 3 5 3 2" xfId="6723" xr:uid="{00000000-0005-0000-0000-0000AF040000}"/>
    <cellStyle name="Обычный 6 2 2 3 5 4" xfId="2287" xr:uid="{00000000-0005-0000-0000-0000B0040000}"/>
    <cellStyle name="Обычный 6 2 2 3 5 4 2" xfId="5178" xr:uid="{00000000-0005-0000-0000-0000B1040000}"/>
    <cellStyle name="Обычный 6 2 2 3 5 5" xfId="4483" xr:uid="{00000000-0005-0000-0000-0000B2040000}"/>
    <cellStyle name="Обычный 6 2 2 3 5 6" xfId="3097" xr:uid="{00000000-0005-0000-0000-0000B3040000}"/>
    <cellStyle name="Обычный 6 2 2 3 6" xfId="473" xr:uid="{00000000-0005-0000-0000-0000B4040000}"/>
    <cellStyle name="Обычный 6 2 2 3 6 2" xfId="1189" xr:uid="{00000000-0005-0000-0000-0000B5040000}"/>
    <cellStyle name="Обычный 6 2 2 3 6 2 2" xfId="6214" xr:uid="{00000000-0005-0000-0000-0000B6040000}"/>
    <cellStyle name="Обычный 6 2 2 3 6 2 3" xfId="3961" xr:uid="{00000000-0005-0000-0000-0000B7040000}"/>
    <cellStyle name="Обычный 6 2 2 3 6 3" xfId="1754" xr:uid="{00000000-0005-0000-0000-0000B8040000}"/>
    <cellStyle name="Обычный 6 2 2 3 6 3 2" xfId="6890" xr:uid="{00000000-0005-0000-0000-0000B9040000}"/>
    <cellStyle name="Обычный 6 2 2 3 6 4" xfId="2458" xr:uid="{00000000-0005-0000-0000-0000BA040000}"/>
    <cellStyle name="Обычный 6 2 2 3 6 4 2" xfId="5349" xr:uid="{00000000-0005-0000-0000-0000BB040000}"/>
    <cellStyle name="Обычный 6 2 2 3 6 5" xfId="4654" xr:uid="{00000000-0005-0000-0000-0000BC040000}"/>
    <cellStyle name="Обычный 6 2 2 3 6 6" xfId="3268" xr:uid="{00000000-0005-0000-0000-0000BD040000}"/>
    <cellStyle name="Обычный 6 2 2 3 7" xfId="649" xr:uid="{00000000-0005-0000-0000-0000BE040000}"/>
    <cellStyle name="Обычный 6 2 2 3 7 2" xfId="1923" xr:uid="{00000000-0005-0000-0000-0000BF040000}"/>
    <cellStyle name="Обычный 6 2 2 3 7 2 2" xfId="5518" xr:uid="{00000000-0005-0000-0000-0000C0040000}"/>
    <cellStyle name="Обычный 6 2 2 3 7 2 3" xfId="4129" xr:uid="{00000000-0005-0000-0000-0000C1040000}"/>
    <cellStyle name="Обычный 6 2 2 3 7 3" xfId="2627" xr:uid="{00000000-0005-0000-0000-0000C2040000}"/>
    <cellStyle name="Обычный 6 2 2 3 7 3 2" xfId="4822" xr:uid="{00000000-0005-0000-0000-0000C3040000}"/>
    <cellStyle name="Обычный 6 2 2 3 7 4" xfId="3436" xr:uid="{00000000-0005-0000-0000-0000C4040000}"/>
    <cellStyle name="Обычный 6 2 2 3 8" xfId="823" xr:uid="{00000000-0005-0000-0000-0000C5040000}"/>
    <cellStyle name="Обычный 6 2 2 3 8 2" xfId="5691" xr:uid="{00000000-0005-0000-0000-0000C6040000}"/>
    <cellStyle name="Обычный 6 2 2 3 8 3" xfId="3619" xr:uid="{00000000-0005-0000-0000-0000C7040000}"/>
    <cellStyle name="Обычный 6 2 2 3 9" xfId="1412" xr:uid="{00000000-0005-0000-0000-0000C8040000}"/>
    <cellStyle name="Обычный 6 2 2 3 9 2" xfId="5869" xr:uid="{00000000-0005-0000-0000-0000C9040000}"/>
    <cellStyle name="Обычный 6 2 2 4" xfId="123" xr:uid="{00000000-0005-0000-0000-0000CA040000}"/>
    <cellStyle name="Обычный 6 2 2 4 10" xfId="2109" xr:uid="{00000000-0005-0000-0000-0000CB040000}"/>
    <cellStyle name="Обычный 6 2 2 4 10 2" xfId="6554" xr:uid="{00000000-0005-0000-0000-0000CC040000}"/>
    <cellStyle name="Обычный 6 2 2 4 11" xfId="5000" xr:uid="{00000000-0005-0000-0000-0000CD040000}"/>
    <cellStyle name="Обычный 6 2 2 4 12" xfId="4305" xr:uid="{00000000-0005-0000-0000-0000CE040000}"/>
    <cellStyle name="Обычный 6 2 2 4 13" xfId="2919" xr:uid="{00000000-0005-0000-0000-0000CF040000}"/>
    <cellStyle name="Обычный 6 2 2 4 2" xfId="153" xr:uid="{00000000-0005-0000-0000-0000D0040000}"/>
    <cellStyle name="Обычный 6 2 2 4 2 10" xfId="5030" xr:uid="{00000000-0005-0000-0000-0000D1040000}"/>
    <cellStyle name="Обычный 6 2 2 4 2 11" xfId="4335" xr:uid="{00000000-0005-0000-0000-0000D2040000}"/>
    <cellStyle name="Обычный 6 2 2 4 2 12" xfId="2949" xr:uid="{00000000-0005-0000-0000-0000D3040000}"/>
    <cellStyle name="Обычный 6 2 2 4 2 2" xfId="154" xr:uid="{00000000-0005-0000-0000-0000D4040000}"/>
    <cellStyle name="Обычный 6 2 2 4 2 2 10" xfId="2950" xr:uid="{00000000-0005-0000-0000-0000D5040000}"/>
    <cellStyle name="Обычный 6 2 2 4 2 2 2" xfId="326" xr:uid="{00000000-0005-0000-0000-0000D6040000}"/>
    <cellStyle name="Обычный 6 2 2 4 2 2 2 2" xfId="1045" xr:uid="{00000000-0005-0000-0000-0000D7040000}"/>
    <cellStyle name="Обычный 6 2 2 4 2 2 2 2 2" xfId="6070" xr:uid="{00000000-0005-0000-0000-0000D8040000}"/>
    <cellStyle name="Обычный 6 2 2 4 2 2 2 2 3" xfId="3814" xr:uid="{00000000-0005-0000-0000-0000D9040000}"/>
    <cellStyle name="Обычный 6 2 2 4 2 2 2 3" xfId="1607" xr:uid="{00000000-0005-0000-0000-0000DA040000}"/>
    <cellStyle name="Обычный 6 2 2 4 2 2 2 3 2" xfId="6747" xr:uid="{00000000-0005-0000-0000-0000DB040000}"/>
    <cellStyle name="Обычный 6 2 2 4 2 2 2 4" xfId="2311" xr:uid="{00000000-0005-0000-0000-0000DC040000}"/>
    <cellStyle name="Обычный 6 2 2 4 2 2 2 4 2" xfId="5202" xr:uid="{00000000-0005-0000-0000-0000DD040000}"/>
    <cellStyle name="Обычный 6 2 2 4 2 2 2 5" xfId="4507" xr:uid="{00000000-0005-0000-0000-0000DE040000}"/>
    <cellStyle name="Обычный 6 2 2 4 2 2 2 6" xfId="3121" xr:uid="{00000000-0005-0000-0000-0000DF040000}"/>
    <cellStyle name="Обычный 6 2 2 4 2 2 3" xfId="497" xr:uid="{00000000-0005-0000-0000-0000E0040000}"/>
    <cellStyle name="Обычный 6 2 2 4 2 2 3 2" xfId="1197" xr:uid="{00000000-0005-0000-0000-0000E1040000}"/>
    <cellStyle name="Обычный 6 2 2 4 2 2 3 2 2" xfId="6222" xr:uid="{00000000-0005-0000-0000-0000E2040000}"/>
    <cellStyle name="Обычный 6 2 2 4 2 2 3 2 3" xfId="3985" xr:uid="{00000000-0005-0000-0000-0000E3040000}"/>
    <cellStyle name="Обычный 6 2 2 4 2 2 3 3" xfId="1778" xr:uid="{00000000-0005-0000-0000-0000E4040000}"/>
    <cellStyle name="Обычный 6 2 2 4 2 2 3 3 2" xfId="6898" xr:uid="{00000000-0005-0000-0000-0000E5040000}"/>
    <cellStyle name="Обычный 6 2 2 4 2 2 3 4" xfId="2482" xr:uid="{00000000-0005-0000-0000-0000E6040000}"/>
    <cellStyle name="Обычный 6 2 2 4 2 2 3 4 2" xfId="5373" xr:uid="{00000000-0005-0000-0000-0000E7040000}"/>
    <cellStyle name="Обычный 6 2 2 4 2 2 3 5" xfId="4678" xr:uid="{00000000-0005-0000-0000-0000E8040000}"/>
    <cellStyle name="Обычный 6 2 2 4 2 2 3 6" xfId="3292" xr:uid="{00000000-0005-0000-0000-0000E9040000}"/>
    <cellStyle name="Обычный 6 2 2 4 2 2 4" xfId="657" xr:uid="{00000000-0005-0000-0000-0000EA040000}"/>
    <cellStyle name="Обычный 6 2 2 4 2 2 4 2" xfId="1931" xr:uid="{00000000-0005-0000-0000-0000EB040000}"/>
    <cellStyle name="Обычный 6 2 2 4 2 2 4 2 2" xfId="5526" xr:uid="{00000000-0005-0000-0000-0000EC040000}"/>
    <cellStyle name="Обычный 6 2 2 4 2 2 4 2 3" xfId="4137" xr:uid="{00000000-0005-0000-0000-0000ED040000}"/>
    <cellStyle name="Обычный 6 2 2 4 2 2 4 3" xfId="2635" xr:uid="{00000000-0005-0000-0000-0000EE040000}"/>
    <cellStyle name="Обычный 6 2 2 4 2 2 4 3 2" xfId="4830" xr:uid="{00000000-0005-0000-0000-0000EF040000}"/>
    <cellStyle name="Обычный 6 2 2 4 2 2 4 4" xfId="3444" xr:uid="{00000000-0005-0000-0000-0000F0040000}"/>
    <cellStyle name="Обычный 6 2 2 4 2 2 5" xfId="831" xr:uid="{00000000-0005-0000-0000-0000F1040000}"/>
    <cellStyle name="Обычный 6 2 2 4 2 2 5 2" xfId="5699" xr:uid="{00000000-0005-0000-0000-0000F2040000}"/>
    <cellStyle name="Обычный 6 2 2 4 2 2 5 3" xfId="3643" xr:uid="{00000000-0005-0000-0000-0000F3040000}"/>
    <cellStyle name="Обычный 6 2 2 4 2 2 6" xfId="1436" xr:uid="{00000000-0005-0000-0000-0000F4040000}"/>
    <cellStyle name="Обычный 6 2 2 4 2 2 6 2" xfId="5877" xr:uid="{00000000-0005-0000-0000-0000F5040000}"/>
    <cellStyle name="Обычный 6 2 2 4 2 2 7" xfId="2140" xr:uid="{00000000-0005-0000-0000-0000F6040000}"/>
    <cellStyle name="Обычный 6 2 2 4 2 2 7 2" xfId="6556" xr:uid="{00000000-0005-0000-0000-0000F7040000}"/>
    <cellStyle name="Обычный 6 2 2 4 2 2 8" xfId="5031" xr:uid="{00000000-0005-0000-0000-0000F8040000}"/>
    <cellStyle name="Обычный 6 2 2 4 2 2 9" xfId="4336" xr:uid="{00000000-0005-0000-0000-0000F9040000}"/>
    <cellStyle name="Обычный 6 2 2 4 2 3" xfId="155" xr:uid="{00000000-0005-0000-0000-0000FA040000}"/>
    <cellStyle name="Обычный 6 2 2 4 2 3 10" xfId="2951" xr:uid="{00000000-0005-0000-0000-0000FB040000}"/>
    <cellStyle name="Обычный 6 2 2 4 2 3 2" xfId="327" xr:uid="{00000000-0005-0000-0000-0000FC040000}"/>
    <cellStyle name="Обычный 6 2 2 4 2 3 2 2" xfId="1046" xr:uid="{00000000-0005-0000-0000-0000FD040000}"/>
    <cellStyle name="Обычный 6 2 2 4 2 3 2 2 2" xfId="6071" xr:uid="{00000000-0005-0000-0000-0000FE040000}"/>
    <cellStyle name="Обычный 6 2 2 4 2 3 2 2 3" xfId="3815" xr:uid="{00000000-0005-0000-0000-0000FF040000}"/>
    <cellStyle name="Обычный 6 2 2 4 2 3 2 3" xfId="1608" xr:uid="{00000000-0005-0000-0000-000000050000}"/>
    <cellStyle name="Обычный 6 2 2 4 2 3 2 3 2" xfId="6748" xr:uid="{00000000-0005-0000-0000-000001050000}"/>
    <cellStyle name="Обычный 6 2 2 4 2 3 2 4" xfId="2312" xr:uid="{00000000-0005-0000-0000-000002050000}"/>
    <cellStyle name="Обычный 6 2 2 4 2 3 2 4 2" xfId="5203" xr:uid="{00000000-0005-0000-0000-000003050000}"/>
    <cellStyle name="Обычный 6 2 2 4 2 3 2 5" xfId="4508" xr:uid="{00000000-0005-0000-0000-000004050000}"/>
    <cellStyle name="Обычный 6 2 2 4 2 3 2 6" xfId="3122" xr:uid="{00000000-0005-0000-0000-000005050000}"/>
    <cellStyle name="Обычный 6 2 2 4 2 3 3" xfId="498" xr:uid="{00000000-0005-0000-0000-000006050000}"/>
    <cellStyle name="Обычный 6 2 2 4 2 3 3 2" xfId="1198" xr:uid="{00000000-0005-0000-0000-000007050000}"/>
    <cellStyle name="Обычный 6 2 2 4 2 3 3 2 2" xfId="6223" xr:uid="{00000000-0005-0000-0000-000008050000}"/>
    <cellStyle name="Обычный 6 2 2 4 2 3 3 2 3" xfId="3986" xr:uid="{00000000-0005-0000-0000-000009050000}"/>
    <cellStyle name="Обычный 6 2 2 4 2 3 3 3" xfId="1779" xr:uid="{00000000-0005-0000-0000-00000A050000}"/>
    <cellStyle name="Обычный 6 2 2 4 2 3 3 3 2" xfId="6899" xr:uid="{00000000-0005-0000-0000-00000B050000}"/>
    <cellStyle name="Обычный 6 2 2 4 2 3 3 4" xfId="2483" xr:uid="{00000000-0005-0000-0000-00000C050000}"/>
    <cellStyle name="Обычный 6 2 2 4 2 3 3 4 2" xfId="5374" xr:uid="{00000000-0005-0000-0000-00000D050000}"/>
    <cellStyle name="Обычный 6 2 2 4 2 3 3 5" xfId="4679" xr:uid="{00000000-0005-0000-0000-00000E050000}"/>
    <cellStyle name="Обычный 6 2 2 4 2 3 3 6" xfId="3293" xr:uid="{00000000-0005-0000-0000-00000F050000}"/>
    <cellStyle name="Обычный 6 2 2 4 2 3 4" xfId="658" xr:uid="{00000000-0005-0000-0000-000010050000}"/>
    <cellStyle name="Обычный 6 2 2 4 2 3 4 2" xfId="1932" xr:uid="{00000000-0005-0000-0000-000011050000}"/>
    <cellStyle name="Обычный 6 2 2 4 2 3 4 2 2" xfId="5527" xr:uid="{00000000-0005-0000-0000-000012050000}"/>
    <cellStyle name="Обычный 6 2 2 4 2 3 4 2 3" xfId="4138" xr:uid="{00000000-0005-0000-0000-000013050000}"/>
    <cellStyle name="Обычный 6 2 2 4 2 3 4 3" xfId="2636" xr:uid="{00000000-0005-0000-0000-000014050000}"/>
    <cellStyle name="Обычный 6 2 2 4 2 3 4 3 2" xfId="4831" xr:uid="{00000000-0005-0000-0000-000015050000}"/>
    <cellStyle name="Обычный 6 2 2 4 2 3 4 4" xfId="3445" xr:uid="{00000000-0005-0000-0000-000016050000}"/>
    <cellStyle name="Обычный 6 2 2 4 2 3 5" xfId="832" xr:uid="{00000000-0005-0000-0000-000017050000}"/>
    <cellStyle name="Обычный 6 2 2 4 2 3 5 2" xfId="5700" xr:uid="{00000000-0005-0000-0000-000018050000}"/>
    <cellStyle name="Обычный 6 2 2 4 2 3 5 3" xfId="3644" xr:uid="{00000000-0005-0000-0000-000019050000}"/>
    <cellStyle name="Обычный 6 2 2 4 2 3 6" xfId="1437" xr:uid="{00000000-0005-0000-0000-00001A050000}"/>
    <cellStyle name="Обычный 6 2 2 4 2 3 6 2" xfId="5878" xr:uid="{00000000-0005-0000-0000-00001B050000}"/>
    <cellStyle name="Обычный 6 2 2 4 2 3 7" xfId="2141" xr:uid="{00000000-0005-0000-0000-00001C050000}"/>
    <cellStyle name="Обычный 6 2 2 4 2 3 7 2" xfId="6557" xr:uid="{00000000-0005-0000-0000-00001D050000}"/>
    <cellStyle name="Обычный 6 2 2 4 2 3 8" xfId="5032" xr:uid="{00000000-0005-0000-0000-00001E050000}"/>
    <cellStyle name="Обычный 6 2 2 4 2 3 9" xfId="4337" xr:uid="{00000000-0005-0000-0000-00001F050000}"/>
    <cellStyle name="Обычный 6 2 2 4 2 4" xfId="325" xr:uid="{00000000-0005-0000-0000-000020050000}"/>
    <cellStyle name="Обычный 6 2 2 4 2 4 2" xfId="1044" xr:uid="{00000000-0005-0000-0000-000021050000}"/>
    <cellStyle name="Обычный 6 2 2 4 2 4 2 2" xfId="6069" xr:uid="{00000000-0005-0000-0000-000022050000}"/>
    <cellStyle name="Обычный 6 2 2 4 2 4 2 3" xfId="3813" xr:uid="{00000000-0005-0000-0000-000023050000}"/>
    <cellStyle name="Обычный 6 2 2 4 2 4 3" xfId="1606" xr:uid="{00000000-0005-0000-0000-000024050000}"/>
    <cellStyle name="Обычный 6 2 2 4 2 4 3 2" xfId="6746" xr:uid="{00000000-0005-0000-0000-000025050000}"/>
    <cellStyle name="Обычный 6 2 2 4 2 4 4" xfId="2310" xr:uid="{00000000-0005-0000-0000-000026050000}"/>
    <cellStyle name="Обычный 6 2 2 4 2 4 4 2" xfId="5201" xr:uid="{00000000-0005-0000-0000-000027050000}"/>
    <cellStyle name="Обычный 6 2 2 4 2 4 5" xfId="4506" xr:uid="{00000000-0005-0000-0000-000028050000}"/>
    <cellStyle name="Обычный 6 2 2 4 2 4 6" xfId="3120" xr:uid="{00000000-0005-0000-0000-000029050000}"/>
    <cellStyle name="Обычный 6 2 2 4 2 5" xfId="496" xr:uid="{00000000-0005-0000-0000-00002A050000}"/>
    <cellStyle name="Обычный 6 2 2 4 2 5 2" xfId="1196" xr:uid="{00000000-0005-0000-0000-00002B050000}"/>
    <cellStyle name="Обычный 6 2 2 4 2 5 2 2" xfId="6221" xr:uid="{00000000-0005-0000-0000-00002C050000}"/>
    <cellStyle name="Обычный 6 2 2 4 2 5 2 3" xfId="3984" xr:uid="{00000000-0005-0000-0000-00002D050000}"/>
    <cellStyle name="Обычный 6 2 2 4 2 5 3" xfId="1777" xr:uid="{00000000-0005-0000-0000-00002E050000}"/>
    <cellStyle name="Обычный 6 2 2 4 2 5 3 2" xfId="6897" xr:uid="{00000000-0005-0000-0000-00002F050000}"/>
    <cellStyle name="Обычный 6 2 2 4 2 5 4" xfId="2481" xr:uid="{00000000-0005-0000-0000-000030050000}"/>
    <cellStyle name="Обычный 6 2 2 4 2 5 4 2" xfId="5372" xr:uid="{00000000-0005-0000-0000-000031050000}"/>
    <cellStyle name="Обычный 6 2 2 4 2 5 5" xfId="4677" xr:uid="{00000000-0005-0000-0000-000032050000}"/>
    <cellStyle name="Обычный 6 2 2 4 2 5 6" xfId="3291" xr:uid="{00000000-0005-0000-0000-000033050000}"/>
    <cellStyle name="Обычный 6 2 2 4 2 6" xfId="656" xr:uid="{00000000-0005-0000-0000-000034050000}"/>
    <cellStyle name="Обычный 6 2 2 4 2 6 2" xfId="1930" xr:uid="{00000000-0005-0000-0000-000035050000}"/>
    <cellStyle name="Обычный 6 2 2 4 2 6 2 2" xfId="5525" xr:uid="{00000000-0005-0000-0000-000036050000}"/>
    <cellStyle name="Обычный 6 2 2 4 2 6 2 3" xfId="4136" xr:uid="{00000000-0005-0000-0000-000037050000}"/>
    <cellStyle name="Обычный 6 2 2 4 2 6 3" xfId="2634" xr:uid="{00000000-0005-0000-0000-000038050000}"/>
    <cellStyle name="Обычный 6 2 2 4 2 6 3 2" xfId="4829" xr:uid="{00000000-0005-0000-0000-000039050000}"/>
    <cellStyle name="Обычный 6 2 2 4 2 6 4" xfId="3443" xr:uid="{00000000-0005-0000-0000-00003A050000}"/>
    <cellStyle name="Обычный 6 2 2 4 2 7" xfId="830" xr:uid="{00000000-0005-0000-0000-00003B050000}"/>
    <cellStyle name="Обычный 6 2 2 4 2 7 2" xfId="5698" xr:uid="{00000000-0005-0000-0000-00003C050000}"/>
    <cellStyle name="Обычный 6 2 2 4 2 7 3" xfId="3642" xr:uid="{00000000-0005-0000-0000-00003D050000}"/>
    <cellStyle name="Обычный 6 2 2 4 2 8" xfId="1435" xr:uid="{00000000-0005-0000-0000-00003E050000}"/>
    <cellStyle name="Обычный 6 2 2 4 2 8 2" xfId="5876" xr:uid="{00000000-0005-0000-0000-00003F050000}"/>
    <cellStyle name="Обычный 6 2 2 4 2 9" xfId="2139" xr:uid="{00000000-0005-0000-0000-000040050000}"/>
    <cellStyle name="Обычный 6 2 2 4 2 9 2" xfId="6555" xr:uid="{00000000-0005-0000-0000-000041050000}"/>
    <cellStyle name="Обычный 6 2 2 4 3" xfId="156" xr:uid="{00000000-0005-0000-0000-000042050000}"/>
    <cellStyle name="Обычный 6 2 2 4 3 10" xfId="2952" xr:uid="{00000000-0005-0000-0000-000043050000}"/>
    <cellStyle name="Обычный 6 2 2 4 3 2" xfId="328" xr:uid="{00000000-0005-0000-0000-000044050000}"/>
    <cellStyle name="Обычный 6 2 2 4 3 2 2" xfId="1047" xr:uid="{00000000-0005-0000-0000-000045050000}"/>
    <cellStyle name="Обычный 6 2 2 4 3 2 2 2" xfId="6072" xr:uid="{00000000-0005-0000-0000-000046050000}"/>
    <cellStyle name="Обычный 6 2 2 4 3 2 2 3" xfId="3816" xr:uid="{00000000-0005-0000-0000-000047050000}"/>
    <cellStyle name="Обычный 6 2 2 4 3 2 3" xfId="1609" xr:uid="{00000000-0005-0000-0000-000048050000}"/>
    <cellStyle name="Обычный 6 2 2 4 3 2 3 2" xfId="6749" xr:uid="{00000000-0005-0000-0000-000049050000}"/>
    <cellStyle name="Обычный 6 2 2 4 3 2 4" xfId="2313" xr:uid="{00000000-0005-0000-0000-00004A050000}"/>
    <cellStyle name="Обычный 6 2 2 4 3 2 4 2" xfId="5204" xr:uid="{00000000-0005-0000-0000-00004B050000}"/>
    <cellStyle name="Обычный 6 2 2 4 3 2 5" xfId="4509" xr:uid="{00000000-0005-0000-0000-00004C050000}"/>
    <cellStyle name="Обычный 6 2 2 4 3 2 6" xfId="3123" xr:uid="{00000000-0005-0000-0000-00004D050000}"/>
    <cellStyle name="Обычный 6 2 2 4 3 3" xfId="499" xr:uid="{00000000-0005-0000-0000-00004E050000}"/>
    <cellStyle name="Обычный 6 2 2 4 3 3 2" xfId="1199" xr:uid="{00000000-0005-0000-0000-00004F050000}"/>
    <cellStyle name="Обычный 6 2 2 4 3 3 2 2" xfId="6224" xr:uid="{00000000-0005-0000-0000-000050050000}"/>
    <cellStyle name="Обычный 6 2 2 4 3 3 2 3" xfId="3987" xr:uid="{00000000-0005-0000-0000-000051050000}"/>
    <cellStyle name="Обычный 6 2 2 4 3 3 3" xfId="1780" xr:uid="{00000000-0005-0000-0000-000052050000}"/>
    <cellStyle name="Обычный 6 2 2 4 3 3 3 2" xfId="6900" xr:uid="{00000000-0005-0000-0000-000053050000}"/>
    <cellStyle name="Обычный 6 2 2 4 3 3 4" xfId="2484" xr:uid="{00000000-0005-0000-0000-000054050000}"/>
    <cellStyle name="Обычный 6 2 2 4 3 3 4 2" xfId="5375" xr:uid="{00000000-0005-0000-0000-000055050000}"/>
    <cellStyle name="Обычный 6 2 2 4 3 3 5" xfId="4680" xr:uid="{00000000-0005-0000-0000-000056050000}"/>
    <cellStyle name="Обычный 6 2 2 4 3 3 6" xfId="3294" xr:uid="{00000000-0005-0000-0000-000057050000}"/>
    <cellStyle name="Обычный 6 2 2 4 3 4" xfId="659" xr:uid="{00000000-0005-0000-0000-000058050000}"/>
    <cellStyle name="Обычный 6 2 2 4 3 4 2" xfId="1933" xr:uid="{00000000-0005-0000-0000-000059050000}"/>
    <cellStyle name="Обычный 6 2 2 4 3 4 2 2" xfId="5528" xr:uid="{00000000-0005-0000-0000-00005A050000}"/>
    <cellStyle name="Обычный 6 2 2 4 3 4 2 3" xfId="4139" xr:uid="{00000000-0005-0000-0000-00005B050000}"/>
    <cellStyle name="Обычный 6 2 2 4 3 4 3" xfId="2637" xr:uid="{00000000-0005-0000-0000-00005C050000}"/>
    <cellStyle name="Обычный 6 2 2 4 3 4 3 2" xfId="4832" xr:uid="{00000000-0005-0000-0000-00005D050000}"/>
    <cellStyle name="Обычный 6 2 2 4 3 4 4" xfId="3446" xr:uid="{00000000-0005-0000-0000-00005E050000}"/>
    <cellStyle name="Обычный 6 2 2 4 3 5" xfId="833" xr:uid="{00000000-0005-0000-0000-00005F050000}"/>
    <cellStyle name="Обычный 6 2 2 4 3 5 2" xfId="5701" xr:uid="{00000000-0005-0000-0000-000060050000}"/>
    <cellStyle name="Обычный 6 2 2 4 3 5 3" xfId="3645" xr:uid="{00000000-0005-0000-0000-000061050000}"/>
    <cellStyle name="Обычный 6 2 2 4 3 6" xfId="1438" xr:uid="{00000000-0005-0000-0000-000062050000}"/>
    <cellStyle name="Обычный 6 2 2 4 3 6 2" xfId="5879" xr:uid="{00000000-0005-0000-0000-000063050000}"/>
    <cellStyle name="Обычный 6 2 2 4 3 7" xfId="2142" xr:uid="{00000000-0005-0000-0000-000064050000}"/>
    <cellStyle name="Обычный 6 2 2 4 3 7 2" xfId="6558" xr:uid="{00000000-0005-0000-0000-000065050000}"/>
    <cellStyle name="Обычный 6 2 2 4 3 8" xfId="5033" xr:uid="{00000000-0005-0000-0000-000066050000}"/>
    <cellStyle name="Обычный 6 2 2 4 3 9" xfId="4338" xr:uid="{00000000-0005-0000-0000-000067050000}"/>
    <cellStyle name="Обычный 6 2 2 4 4" xfId="157" xr:uid="{00000000-0005-0000-0000-000068050000}"/>
    <cellStyle name="Обычный 6 2 2 4 4 10" xfId="2953" xr:uid="{00000000-0005-0000-0000-000069050000}"/>
    <cellStyle name="Обычный 6 2 2 4 4 2" xfId="329" xr:uid="{00000000-0005-0000-0000-00006A050000}"/>
    <cellStyle name="Обычный 6 2 2 4 4 2 2" xfId="1048" xr:uid="{00000000-0005-0000-0000-00006B050000}"/>
    <cellStyle name="Обычный 6 2 2 4 4 2 2 2" xfId="6073" xr:uid="{00000000-0005-0000-0000-00006C050000}"/>
    <cellStyle name="Обычный 6 2 2 4 4 2 2 3" xfId="3817" xr:uid="{00000000-0005-0000-0000-00006D050000}"/>
    <cellStyle name="Обычный 6 2 2 4 4 2 3" xfId="1610" xr:uid="{00000000-0005-0000-0000-00006E050000}"/>
    <cellStyle name="Обычный 6 2 2 4 4 2 3 2" xfId="6750" xr:uid="{00000000-0005-0000-0000-00006F050000}"/>
    <cellStyle name="Обычный 6 2 2 4 4 2 4" xfId="2314" xr:uid="{00000000-0005-0000-0000-000070050000}"/>
    <cellStyle name="Обычный 6 2 2 4 4 2 4 2" xfId="5205" xr:uid="{00000000-0005-0000-0000-000071050000}"/>
    <cellStyle name="Обычный 6 2 2 4 4 2 5" xfId="4510" xr:uid="{00000000-0005-0000-0000-000072050000}"/>
    <cellStyle name="Обычный 6 2 2 4 4 2 6" xfId="3124" xr:uid="{00000000-0005-0000-0000-000073050000}"/>
    <cellStyle name="Обычный 6 2 2 4 4 3" xfId="500" xr:uid="{00000000-0005-0000-0000-000074050000}"/>
    <cellStyle name="Обычный 6 2 2 4 4 3 2" xfId="1200" xr:uid="{00000000-0005-0000-0000-000075050000}"/>
    <cellStyle name="Обычный 6 2 2 4 4 3 2 2" xfId="6225" xr:uid="{00000000-0005-0000-0000-000076050000}"/>
    <cellStyle name="Обычный 6 2 2 4 4 3 2 3" xfId="3988" xr:uid="{00000000-0005-0000-0000-000077050000}"/>
    <cellStyle name="Обычный 6 2 2 4 4 3 3" xfId="1781" xr:uid="{00000000-0005-0000-0000-000078050000}"/>
    <cellStyle name="Обычный 6 2 2 4 4 3 3 2" xfId="6901" xr:uid="{00000000-0005-0000-0000-000079050000}"/>
    <cellStyle name="Обычный 6 2 2 4 4 3 4" xfId="2485" xr:uid="{00000000-0005-0000-0000-00007A050000}"/>
    <cellStyle name="Обычный 6 2 2 4 4 3 4 2" xfId="5376" xr:uid="{00000000-0005-0000-0000-00007B050000}"/>
    <cellStyle name="Обычный 6 2 2 4 4 3 5" xfId="4681" xr:uid="{00000000-0005-0000-0000-00007C050000}"/>
    <cellStyle name="Обычный 6 2 2 4 4 3 6" xfId="3295" xr:uid="{00000000-0005-0000-0000-00007D050000}"/>
    <cellStyle name="Обычный 6 2 2 4 4 4" xfId="660" xr:uid="{00000000-0005-0000-0000-00007E050000}"/>
    <cellStyle name="Обычный 6 2 2 4 4 4 2" xfId="1934" xr:uid="{00000000-0005-0000-0000-00007F050000}"/>
    <cellStyle name="Обычный 6 2 2 4 4 4 2 2" xfId="5529" xr:uid="{00000000-0005-0000-0000-000080050000}"/>
    <cellStyle name="Обычный 6 2 2 4 4 4 2 3" xfId="4140" xr:uid="{00000000-0005-0000-0000-000081050000}"/>
    <cellStyle name="Обычный 6 2 2 4 4 4 3" xfId="2638" xr:uid="{00000000-0005-0000-0000-000082050000}"/>
    <cellStyle name="Обычный 6 2 2 4 4 4 3 2" xfId="4833" xr:uid="{00000000-0005-0000-0000-000083050000}"/>
    <cellStyle name="Обычный 6 2 2 4 4 4 4" xfId="3447" xr:uid="{00000000-0005-0000-0000-000084050000}"/>
    <cellStyle name="Обычный 6 2 2 4 4 5" xfId="834" xr:uid="{00000000-0005-0000-0000-000085050000}"/>
    <cellStyle name="Обычный 6 2 2 4 4 5 2" xfId="5702" xr:uid="{00000000-0005-0000-0000-000086050000}"/>
    <cellStyle name="Обычный 6 2 2 4 4 5 3" xfId="3646" xr:uid="{00000000-0005-0000-0000-000087050000}"/>
    <cellStyle name="Обычный 6 2 2 4 4 6" xfId="1439" xr:uid="{00000000-0005-0000-0000-000088050000}"/>
    <cellStyle name="Обычный 6 2 2 4 4 6 2" xfId="5880" xr:uid="{00000000-0005-0000-0000-000089050000}"/>
    <cellStyle name="Обычный 6 2 2 4 4 7" xfId="2143" xr:uid="{00000000-0005-0000-0000-00008A050000}"/>
    <cellStyle name="Обычный 6 2 2 4 4 7 2" xfId="6559" xr:uid="{00000000-0005-0000-0000-00008B050000}"/>
    <cellStyle name="Обычный 6 2 2 4 4 8" xfId="5034" xr:uid="{00000000-0005-0000-0000-00008C050000}"/>
    <cellStyle name="Обычный 6 2 2 4 4 9" xfId="4339" xr:uid="{00000000-0005-0000-0000-00008D050000}"/>
    <cellStyle name="Обычный 6 2 2 4 5" xfId="295" xr:uid="{00000000-0005-0000-0000-00008E050000}"/>
    <cellStyle name="Обычный 6 2 2 4 5 2" xfId="1014" xr:uid="{00000000-0005-0000-0000-00008F050000}"/>
    <cellStyle name="Обычный 6 2 2 4 5 2 2" xfId="6039" xr:uid="{00000000-0005-0000-0000-000090050000}"/>
    <cellStyle name="Обычный 6 2 2 4 5 2 3" xfId="3783" xr:uid="{00000000-0005-0000-0000-000091050000}"/>
    <cellStyle name="Обычный 6 2 2 4 5 3" xfId="1576" xr:uid="{00000000-0005-0000-0000-000092050000}"/>
    <cellStyle name="Обычный 6 2 2 4 5 3 2" xfId="6716" xr:uid="{00000000-0005-0000-0000-000093050000}"/>
    <cellStyle name="Обычный 6 2 2 4 5 4" xfId="2280" xr:uid="{00000000-0005-0000-0000-000094050000}"/>
    <cellStyle name="Обычный 6 2 2 4 5 4 2" xfId="5171" xr:uid="{00000000-0005-0000-0000-000095050000}"/>
    <cellStyle name="Обычный 6 2 2 4 5 5" xfId="4476" xr:uid="{00000000-0005-0000-0000-000096050000}"/>
    <cellStyle name="Обычный 6 2 2 4 5 6" xfId="3090" xr:uid="{00000000-0005-0000-0000-000097050000}"/>
    <cellStyle name="Обычный 6 2 2 4 6" xfId="466" xr:uid="{00000000-0005-0000-0000-000098050000}"/>
    <cellStyle name="Обычный 6 2 2 4 6 2" xfId="1195" xr:uid="{00000000-0005-0000-0000-000099050000}"/>
    <cellStyle name="Обычный 6 2 2 4 6 2 2" xfId="6220" xr:uid="{00000000-0005-0000-0000-00009A050000}"/>
    <cellStyle name="Обычный 6 2 2 4 6 2 3" xfId="3954" xr:uid="{00000000-0005-0000-0000-00009B050000}"/>
    <cellStyle name="Обычный 6 2 2 4 6 3" xfId="1747" xr:uid="{00000000-0005-0000-0000-00009C050000}"/>
    <cellStyle name="Обычный 6 2 2 4 6 3 2" xfId="6896" xr:uid="{00000000-0005-0000-0000-00009D050000}"/>
    <cellStyle name="Обычный 6 2 2 4 6 4" xfId="2451" xr:uid="{00000000-0005-0000-0000-00009E050000}"/>
    <cellStyle name="Обычный 6 2 2 4 6 4 2" xfId="5342" xr:uid="{00000000-0005-0000-0000-00009F050000}"/>
    <cellStyle name="Обычный 6 2 2 4 6 5" xfId="4647" xr:uid="{00000000-0005-0000-0000-0000A0050000}"/>
    <cellStyle name="Обычный 6 2 2 4 6 6" xfId="3261" xr:uid="{00000000-0005-0000-0000-0000A1050000}"/>
    <cellStyle name="Обычный 6 2 2 4 7" xfId="655" xr:uid="{00000000-0005-0000-0000-0000A2050000}"/>
    <cellStyle name="Обычный 6 2 2 4 7 2" xfId="1929" xr:uid="{00000000-0005-0000-0000-0000A3050000}"/>
    <cellStyle name="Обычный 6 2 2 4 7 2 2" xfId="5524" xr:uid="{00000000-0005-0000-0000-0000A4050000}"/>
    <cellStyle name="Обычный 6 2 2 4 7 2 3" xfId="4135" xr:uid="{00000000-0005-0000-0000-0000A5050000}"/>
    <cellStyle name="Обычный 6 2 2 4 7 3" xfId="2633" xr:uid="{00000000-0005-0000-0000-0000A6050000}"/>
    <cellStyle name="Обычный 6 2 2 4 7 3 2" xfId="4828" xr:uid="{00000000-0005-0000-0000-0000A7050000}"/>
    <cellStyle name="Обычный 6 2 2 4 7 4" xfId="3442" xr:uid="{00000000-0005-0000-0000-0000A8050000}"/>
    <cellStyle name="Обычный 6 2 2 4 8" xfId="829" xr:uid="{00000000-0005-0000-0000-0000A9050000}"/>
    <cellStyle name="Обычный 6 2 2 4 8 2" xfId="5697" xr:uid="{00000000-0005-0000-0000-0000AA050000}"/>
    <cellStyle name="Обычный 6 2 2 4 8 3" xfId="3612" xr:uid="{00000000-0005-0000-0000-0000AB050000}"/>
    <cellStyle name="Обычный 6 2 2 4 9" xfId="1405" xr:uid="{00000000-0005-0000-0000-0000AC050000}"/>
    <cellStyle name="Обычный 6 2 2 4 9 2" xfId="5875" xr:uid="{00000000-0005-0000-0000-0000AD050000}"/>
    <cellStyle name="Обычный 6 2 2 5" xfId="158" xr:uid="{00000000-0005-0000-0000-0000AE050000}"/>
    <cellStyle name="Обычный 6 2 2 5 10" xfId="5035" xr:uid="{00000000-0005-0000-0000-0000AF050000}"/>
    <cellStyle name="Обычный 6 2 2 5 11" xfId="4340" xr:uid="{00000000-0005-0000-0000-0000B0050000}"/>
    <cellStyle name="Обычный 6 2 2 5 12" xfId="2954" xr:uid="{00000000-0005-0000-0000-0000B1050000}"/>
    <cellStyle name="Обычный 6 2 2 5 2" xfId="159" xr:uid="{00000000-0005-0000-0000-0000B2050000}"/>
    <cellStyle name="Обычный 6 2 2 5 2 10" xfId="2955" xr:uid="{00000000-0005-0000-0000-0000B3050000}"/>
    <cellStyle name="Обычный 6 2 2 5 2 2" xfId="331" xr:uid="{00000000-0005-0000-0000-0000B4050000}"/>
    <cellStyle name="Обычный 6 2 2 5 2 2 2" xfId="1050" xr:uid="{00000000-0005-0000-0000-0000B5050000}"/>
    <cellStyle name="Обычный 6 2 2 5 2 2 2 2" xfId="6075" xr:uid="{00000000-0005-0000-0000-0000B6050000}"/>
    <cellStyle name="Обычный 6 2 2 5 2 2 2 3" xfId="3819" xr:uid="{00000000-0005-0000-0000-0000B7050000}"/>
    <cellStyle name="Обычный 6 2 2 5 2 2 3" xfId="1612" xr:uid="{00000000-0005-0000-0000-0000B8050000}"/>
    <cellStyle name="Обычный 6 2 2 5 2 2 3 2" xfId="6752" xr:uid="{00000000-0005-0000-0000-0000B9050000}"/>
    <cellStyle name="Обычный 6 2 2 5 2 2 4" xfId="2316" xr:uid="{00000000-0005-0000-0000-0000BA050000}"/>
    <cellStyle name="Обычный 6 2 2 5 2 2 4 2" xfId="5207" xr:uid="{00000000-0005-0000-0000-0000BB050000}"/>
    <cellStyle name="Обычный 6 2 2 5 2 2 5" xfId="4512" xr:uid="{00000000-0005-0000-0000-0000BC050000}"/>
    <cellStyle name="Обычный 6 2 2 5 2 2 6" xfId="3126" xr:uid="{00000000-0005-0000-0000-0000BD050000}"/>
    <cellStyle name="Обычный 6 2 2 5 2 3" xfId="502" xr:uid="{00000000-0005-0000-0000-0000BE050000}"/>
    <cellStyle name="Обычный 6 2 2 5 2 3 2" xfId="1202" xr:uid="{00000000-0005-0000-0000-0000BF050000}"/>
    <cellStyle name="Обычный 6 2 2 5 2 3 2 2" xfId="6227" xr:uid="{00000000-0005-0000-0000-0000C0050000}"/>
    <cellStyle name="Обычный 6 2 2 5 2 3 2 3" xfId="3990" xr:uid="{00000000-0005-0000-0000-0000C1050000}"/>
    <cellStyle name="Обычный 6 2 2 5 2 3 3" xfId="1783" xr:uid="{00000000-0005-0000-0000-0000C2050000}"/>
    <cellStyle name="Обычный 6 2 2 5 2 3 3 2" xfId="6903" xr:uid="{00000000-0005-0000-0000-0000C3050000}"/>
    <cellStyle name="Обычный 6 2 2 5 2 3 4" xfId="2487" xr:uid="{00000000-0005-0000-0000-0000C4050000}"/>
    <cellStyle name="Обычный 6 2 2 5 2 3 4 2" xfId="5378" xr:uid="{00000000-0005-0000-0000-0000C5050000}"/>
    <cellStyle name="Обычный 6 2 2 5 2 3 5" xfId="4683" xr:uid="{00000000-0005-0000-0000-0000C6050000}"/>
    <cellStyle name="Обычный 6 2 2 5 2 3 6" xfId="3297" xr:uid="{00000000-0005-0000-0000-0000C7050000}"/>
    <cellStyle name="Обычный 6 2 2 5 2 4" xfId="662" xr:uid="{00000000-0005-0000-0000-0000C8050000}"/>
    <cellStyle name="Обычный 6 2 2 5 2 4 2" xfId="1936" xr:uid="{00000000-0005-0000-0000-0000C9050000}"/>
    <cellStyle name="Обычный 6 2 2 5 2 4 2 2" xfId="5531" xr:uid="{00000000-0005-0000-0000-0000CA050000}"/>
    <cellStyle name="Обычный 6 2 2 5 2 4 2 3" xfId="4142" xr:uid="{00000000-0005-0000-0000-0000CB050000}"/>
    <cellStyle name="Обычный 6 2 2 5 2 4 3" xfId="2640" xr:uid="{00000000-0005-0000-0000-0000CC050000}"/>
    <cellStyle name="Обычный 6 2 2 5 2 4 3 2" xfId="4835" xr:uid="{00000000-0005-0000-0000-0000CD050000}"/>
    <cellStyle name="Обычный 6 2 2 5 2 4 4" xfId="3449" xr:uid="{00000000-0005-0000-0000-0000CE050000}"/>
    <cellStyle name="Обычный 6 2 2 5 2 5" xfId="836" xr:uid="{00000000-0005-0000-0000-0000CF050000}"/>
    <cellStyle name="Обычный 6 2 2 5 2 5 2" xfId="5704" xr:uid="{00000000-0005-0000-0000-0000D0050000}"/>
    <cellStyle name="Обычный 6 2 2 5 2 5 3" xfId="3648" xr:uid="{00000000-0005-0000-0000-0000D1050000}"/>
    <cellStyle name="Обычный 6 2 2 5 2 6" xfId="1441" xr:uid="{00000000-0005-0000-0000-0000D2050000}"/>
    <cellStyle name="Обычный 6 2 2 5 2 6 2" xfId="5882" xr:uid="{00000000-0005-0000-0000-0000D3050000}"/>
    <cellStyle name="Обычный 6 2 2 5 2 7" xfId="2145" xr:uid="{00000000-0005-0000-0000-0000D4050000}"/>
    <cellStyle name="Обычный 6 2 2 5 2 7 2" xfId="6561" xr:uid="{00000000-0005-0000-0000-0000D5050000}"/>
    <cellStyle name="Обычный 6 2 2 5 2 8" xfId="5036" xr:uid="{00000000-0005-0000-0000-0000D6050000}"/>
    <cellStyle name="Обычный 6 2 2 5 2 9" xfId="4341" xr:uid="{00000000-0005-0000-0000-0000D7050000}"/>
    <cellStyle name="Обычный 6 2 2 5 3" xfId="160" xr:uid="{00000000-0005-0000-0000-0000D8050000}"/>
    <cellStyle name="Обычный 6 2 2 5 3 10" xfId="2956" xr:uid="{00000000-0005-0000-0000-0000D9050000}"/>
    <cellStyle name="Обычный 6 2 2 5 3 2" xfId="332" xr:uid="{00000000-0005-0000-0000-0000DA050000}"/>
    <cellStyle name="Обычный 6 2 2 5 3 2 2" xfId="1051" xr:uid="{00000000-0005-0000-0000-0000DB050000}"/>
    <cellStyle name="Обычный 6 2 2 5 3 2 2 2" xfId="6076" xr:uid="{00000000-0005-0000-0000-0000DC050000}"/>
    <cellStyle name="Обычный 6 2 2 5 3 2 2 3" xfId="3820" xr:uid="{00000000-0005-0000-0000-0000DD050000}"/>
    <cellStyle name="Обычный 6 2 2 5 3 2 3" xfId="1613" xr:uid="{00000000-0005-0000-0000-0000DE050000}"/>
    <cellStyle name="Обычный 6 2 2 5 3 2 3 2" xfId="6753" xr:uid="{00000000-0005-0000-0000-0000DF050000}"/>
    <cellStyle name="Обычный 6 2 2 5 3 2 4" xfId="2317" xr:uid="{00000000-0005-0000-0000-0000E0050000}"/>
    <cellStyle name="Обычный 6 2 2 5 3 2 4 2" xfId="5208" xr:uid="{00000000-0005-0000-0000-0000E1050000}"/>
    <cellStyle name="Обычный 6 2 2 5 3 2 5" xfId="4513" xr:uid="{00000000-0005-0000-0000-0000E2050000}"/>
    <cellStyle name="Обычный 6 2 2 5 3 2 6" xfId="3127" xr:uid="{00000000-0005-0000-0000-0000E3050000}"/>
    <cellStyle name="Обычный 6 2 2 5 3 3" xfId="503" xr:uid="{00000000-0005-0000-0000-0000E4050000}"/>
    <cellStyle name="Обычный 6 2 2 5 3 3 2" xfId="1203" xr:uid="{00000000-0005-0000-0000-0000E5050000}"/>
    <cellStyle name="Обычный 6 2 2 5 3 3 2 2" xfId="6228" xr:uid="{00000000-0005-0000-0000-0000E6050000}"/>
    <cellStyle name="Обычный 6 2 2 5 3 3 2 3" xfId="3991" xr:uid="{00000000-0005-0000-0000-0000E7050000}"/>
    <cellStyle name="Обычный 6 2 2 5 3 3 3" xfId="1784" xr:uid="{00000000-0005-0000-0000-0000E8050000}"/>
    <cellStyle name="Обычный 6 2 2 5 3 3 3 2" xfId="6904" xr:uid="{00000000-0005-0000-0000-0000E9050000}"/>
    <cellStyle name="Обычный 6 2 2 5 3 3 4" xfId="2488" xr:uid="{00000000-0005-0000-0000-0000EA050000}"/>
    <cellStyle name="Обычный 6 2 2 5 3 3 4 2" xfId="5379" xr:uid="{00000000-0005-0000-0000-0000EB050000}"/>
    <cellStyle name="Обычный 6 2 2 5 3 3 5" xfId="4684" xr:uid="{00000000-0005-0000-0000-0000EC050000}"/>
    <cellStyle name="Обычный 6 2 2 5 3 3 6" xfId="3298" xr:uid="{00000000-0005-0000-0000-0000ED050000}"/>
    <cellStyle name="Обычный 6 2 2 5 3 4" xfId="663" xr:uid="{00000000-0005-0000-0000-0000EE050000}"/>
    <cellStyle name="Обычный 6 2 2 5 3 4 2" xfId="1937" xr:uid="{00000000-0005-0000-0000-0000EF050000}"/>
    <cellStyle name="Обычный 6 2 2 5 3 4 2 2" xfId="5532" xr:uid="{00000000-0005-0000-0000-0000F0050000}"/>
    <cellStyle name="Обычный 6 2 2 5 3 4 2 3" xfId="4143" xr:uid="{00000000-0005-0000-0000-0000F1050000}"/>
    <cellStyle name="Обычный 6 2 2 5 3 4 3" xfId="2641" xr:uid="{00000000-0005-0000-0000-0000F2050000}"/>
    <cellStyle name="Обычный 6 2 2 5 3 4 3 2" xfId="4836" xr:uid="{00000000-0005-0000-0000-0000F3050000}"/>
    <cellStyle name="Обычный 6 2 2 5 3 4 4" xfId="3450" xr:uid="{00000000-0005-0000-0000-0000F4050000}"/>
    <cellStyle name="Обычный 6 2 2 5 3 5" xfId="837" xr:uid="{00000000-0005-0000-0000-0000F5050000}"/>
    <cellStyle name="Обычный 6 2 2 5 3 5 2" xfId="5705" xr:uid="{00000000-0005-0000-0000-0000F6050000}"/>
    <cellStyle name="Обычный 6 2 2 5 3 5 3" xfId="3649" xr:uid="{00000000-0005-0000-0000-0000F7050000}"/>
    <cellStyle name="Обычный 6 2 2 5 3 6" xfId="1442" xr:uid="{00000000-0005-0000-0000-0000F8050000}"/>
    <cellStyle name="Обычный 6 2 2 5 3 6 2" xfId="5883" xr:uid="{00000000-0005-0000-0000-0000F9050000}"/>
    <cellStyle name="Обычный 6 2 2 5 3 7" xfId="2146" xr:uid="{00000000-0005-0000-0000-0000FA050000}"/>
    <cellStyle name="Обычный 6 2 2 5 3 7 2" xfId="6562" xr:uid="{00000000-0005-0000-0000-0000FB050000}"/>
    <cellStyle name="Обычный 6 2 2 5 3 8" xfId="5037" xr:uid="{00000000-0005-0000-0000-0000FC050000}"/>
    <cellStyle name="Обычный 6 2 2 5 3 9" xfId="4342" xr:uid="{00000000-0005-0000-0000-0000FD050000}"/>
    <cellStyle name="Обычный 6 2 2 5 4" xfId="330" xr:uid="{00000000-0005-0000-0000-0000FE050000}"/>
    <cellStyle name="Обычный 6 2 2 5 4 2" xfId="1049" xr:uid="{00000000-0005-0000-0000-0000FF050000}"/>
    <cellStyle name="Обычный 6 2 2 5 4 2 2" xfId="6074" xr:uid="{00000000-0005-0000-0000-000000060000}"/>
    <cellStyle name="Обычный 6 2 2 5 4 2 3" xfId="3818" xr:uid="{00000000-0005-0000-0000-000001060000}"/>
    <cellStyle name="Обычный 6 2 2 5 4 3" xfId="1611" xr:uid="{00000000-0005-0000-0000-000002060000}"/>
    <cellStyle name="Обычный 6 2 2 5 4 3 2" xfId="6751" xr:uid="{00000000-0005-0000-0000-000003060000}"/>
    <cellStyle name="Обычный 6 2 2 5 4 4" xfId="2315" xr:uid="{00000000-0005-0000-0000-000004060000}"/>
    <cellStyle name="Обычный 6 2 2 5 4 4 2" xfId="5206" xr:uid="{00000000-0005-0000-0000-000005060000}"/>
    <cellStyle name="Обычный 6 2 2 5 4 5" xfId="4511" xr:uid="{00000000-0005-0000-0000-000006060000}"/>
    <cellStyle name="Обычный 6 2 2 5 4 6" xfId="3125" xr:uid="{00000000-0005-0000-0000-000007060000}"/>
    <cellStyle name="Обычный 6 2 2 5 5" xfId="501" xr:uid="{00000000-0005-0000-0000-000008060000}"/>
    <cellStyle name="Обычный 6 2 2 5 5 2" xfId="1201" xr:uid="{00000000-0005-0000-0000-000009060000}"/>
    <cellStyle name="Обычный 6 2 2 5 5 2 2" xfId="6226" xr:uid="{00000000-0005-0000-0000-00000A060000}"/>
    <cellStyle name="Обычный 6 2 2 5 5 2 3" xfId="3989" xr:uid="{00000000-0005-0000-0000-00000B060000}"/>
    <cellStyle name="Обычный 6 2 2 5 5 3" xfId="1782" xr:uid="{00000000-0005-0000-0000-00000C060000}"/>
    <cellStyle name="Обычный 6 2 2 5 5 3 2" xfId="6902" xr:uid="{00000000-0005-0000-0000-00000D060000}"/>
    <cellStyle name="Обычный 6 2 2 5 5 4" xfId="2486" xr:uid="{00000000-0005-0000-0000-00000E060000}"/>
    <cellStyle name="Обычный 6 2 2 5 5 4 2" xfId="5377" xr:uid="{00000000-0005-0000-0000-00000F060000}"/>
    <cellStyle name="Обычный 6 2 2 5 5 5" xfId="4682" xr:uid="{00000000-0005-0000-0000-000010060000}"/>
    <cellStyle name="Обычный 6 2 2 5 5 6" xfId="3296" xr:uid="{00000000-0005-0000-0000-000011060000}"/>
    <cellStyle name="Обычный 6 2 2 5 6" xfId="661" xr:uid="{00000000-0005-0000-0000-000012060000}"/>
    <cellStyle name="Обычный 6 2 2 5 6 2" xfId="1935" xr:uid="{00000000-0005-0000-0000-000013060000}"/>
    <cellStyle name="Обычный 6 2 2 5 6 2 2" xfId="5530" xr:uid="{00000000-0005-0000-0000-000014060000}"/>
    <cellStyle name="Обычный 6 2 2 5 6 2 3" xfId="4141" xr:uid="{00000000-0005-0000-0000-000015060000}"/>
    <cellStyle name="Обычный 6 2 2 5 6 3" xfId="2639" xr:uid="{00000000-0005-0000-0000-000016060000}"/>
    <cellStyle name="Обычный 6 2 2 5 6 3 2" xfId="4834" xr:uid="{00000000-0005-0000-0000-000017060000}"/>
    <cellStyle name="Обычный 6 2 2 5 6 4" xfId="3448" xr:uid="{00000000-0005-0000-0000-000018060000}"/>
    <cellStyle name="Обычный 6 2 2 5 7" xfId="835" xr:uid="{00000000-0005-0000-0000-000019060000}"/>
    <cellStyle name="Обычный 6 2 2 5 7 2" xfId="5703" xr:uid="{00000000-0005-0000-0000-00001A060000}"/>
    <cellStyle name="Обычный 6 2 2 5 7 3" xfId="3647" xr:uid="{00000000-0005-0000-0000-00001B060000}"/>
    <cellStyle name="Обычный 6 2 2 5 8" xfId="1440" xr:uid="{00000000-0005-0000-0000-00001C060000}"/>
    <cellStyle name="Обычный 6 2 2 5 8 2" xfId="5881" xr:uid="{00000000-0005-0000-0000-00001D060000}"/>
    <cellStyle name="Обычный 6 2 2 5 9" xfId="2144" xr:uid="{00000000-0005-0000-0000-00001E060000}"/>
    <cellStyle name="Обычный 6 2 2 5 9 2" xfId="6560" xr:uid="{00000000-0005-0000-0000-00001F060000}"/>
    <cellStyle name="Обычный 6 2 2 6" xfId="161" xr:uid="{00000000-0005-0000-0000-000020060000}"/>
    <cellStyle name="Обычный 6 2 2 6 10" xfId="2957" xr:uid="{00000000-0005-0000-0000-000021060000}"/>
    <cellStyle name="Обычный 6 2 2 6 2" xfId="333" xr:uid="{00000000-0005-0000-0000-000022060000}"/>
    <cellStyle name="Обычный 6 2 2 6 2 2" xfId="1052" xr:uid="{00000000-0005-0000-0000-000023060000}"/>
    <cellStyle name="Обычный 6 2 2 6 2 2 2" xfId="6077" xr:uid="{00000000-0005-0000-0000-000024060000}"/>
    <cellStyle name="Обычный 6 2 2 6 2 2 3" xfId="3821" xr:uid="{00000000-0005-0000-0000-000025060000}"/>
    <cellStyle name="Обычный 6 2 2 6 2 3" xfId="1614" xr:uid="{00000000-0005-0000-0000-000026060000}"/>
    <cellStyle name="Обычный 6 2 2 6 2 3 2" xfId="6754" xr:uid="{00000000-0005-0000-0000-000027060000}"/>
    <cellStyle name="Обычный 6 2 2 6 2 4" xfId="2318" xr:uid="{00000000-0005-0000-0000-000028060000}"/>
    <cellStyle name="Обычный 6 2 2 6 2 4 2" xfId="5209" xr:uid="{00000000-0005-0000-0000-000029060000}"/>
    <cellStyle name="Обычный 6 2 2 6 2 5" xfId="4514" xr:uid="{00000000-0005-0000-0000-00002A060000}"/>
    <cellStyle name="Обычный 6 2 2 6 2 6" xfId="3128" xr:uid="{00000000-0005-0000-0000-00002B060000}"/>
    <cellStyle name="Обычный 6 2 2 6 3" xfId="504" xr:uid="{00000000-0005-0000-0000-00002C060000}"/>
    <cellStyle name="Обычный 6 2 2 6 3 2" xfId="1204" xr:uid="{00000000-0005-0000-0000-00002D060000}"/>
    <cellStyle name="Обычный 6 2 2 6 3 2 2" xfId="6229" xr:uid="{00000000-0005-0000-0000-00002E060000}"/>
    <cellStyle name="Обычный 6 2 2 6 3 2 3" xfId="3992" xr:uid="{00000000-0005-0000-0000-00002F060000}"/>
    <cellStyle name="Обычный 6 2 2 6 3 3" xfId="1785" xr:uid="{00000000-0005-0000-0000-000030060000}"/>
    <cellStyle name="Обычный 6 2 2 6 3 3 2" xfId="6905" xr:uid="{00000000-0005-0000-0000-000031060000}"/>
    <cellStyle name="Обычный 6 2 2 6 3 4" xfId="2489" xr:uid="{00000000-0005-0000-0000-000032060000}"/>
    <cellStyle name="Обычный 6 2 2 6 3 4 2" xfId="5380" xr:uid="{00000000-0005-0000-0000-000033060000}"/>
    <cellStyle name="Обычный 6 2 2 6 3 5" xfId="4685" xr:uid="{00000000-0005-0000-0000-000034060000}"/>
    <cellStyle name="Обычный 6 2 2 6 3 6" xfId="3299" xr:uid="{00000000-0005-0000-0000-000035060000}"/>
    <cellStyle name="Обычный 6 2 2 6 4" xfId="664" xr:uid="{00000000-0005-0000-0000-000036060000}"/>
    <cellStyle name="Обычный 6 2 2 6 4 2" xfId="1938" xr:uid="{00000000-0005-0000-0000-000037060000}"/>
    <cellStyle name="Обычный 6 2 2 6 4 2 2" xfId="5533" xr:uid="{00000000-0005-0000-0000-000038060000}"/>
    <cellStyle name="Обычный 6 2 2 6 4 2 3" xfId="4144" xr:uid="{00000000-0005-0000-0000-000039060000}"/>
    <cellStyle name="Обычный 6 2 2 6 4 3" xfId="2642" xr:uid="{00000000-0005-0000-0000-00003A060000}"/>
    <cellStyle name="Обычный 6 2 2 6 4 3 2" xfId="4837" xr:uid="{00000000-0005-0000-0000-00003B060000}"/>
    <cellStyle name="Обычный 6 2 2 6 4 4" xfId="3451" xr:uid="{00000000-0005-0000-0000-00003C060000}"/>
    <cellStyle name="Обычный 6 2 2 6 5" xfId="838" xr:uid="{00000000-0005-0000-0000-00003D060000}"/>
    <cellStyle name="Обычный 6 2 2 6 5 2" xfId="5706" xr:uid="{00000000-0005-0000-0000-00003E060000}"/>
    <cellStyle name="Обычный 6 2 2 6 5 3" xfId="3650" xr:uid="{00000000-0005-0000-0000-00003F060000}"/>
    <cellStyle name="Обычный 6 2 2 6 6" xfId="1443" xr:uid="{00000000-0005-0000-0000-000040060000}"/>
    <cellStyle name="Обычный 6 2 2 6 6 2" xfId="5884" xr:uid="{00000000-0005-0000-0000-000041060000}"/>
    <cellStyle name="Обычный 6 2 2 6 7" xfId="2147" xr:uid="{00000000-0005-0000-0000-000042060000}"/>
    <cellStyle name="Обычный 6 2 2 6 7 2" xfId="6563" xr:uid="{00000000-0005-0000-0000-000043060000}"/>
    <cellStyle name="Обычный 6 2 2 6 8" xfId="5038" xr:uid="{00000000-0005-0000-0000-000044060000}"/>
    <cellStyle name="Обычный 6 2 2 6 9" xfId="4343" xr:uid="{00000000-0005-0000-0000-000045060000}"/>
    <cellStyle name="Обычный 6 2 2 7" xfId="162" xr:uid="{00000000-0005-0000-0000-000046060000}"/>
    <cellStyle name="Обычный 6 2 2 7 10" xfId="2958" xr:uid="{00000000-0005-0000-0000-000047060000}"/>
    <cellStyle name="Обычный 6 2 2 7 2" xfId="334" xr:uid="{00000000-0005-0000-0000-000048060000}"/>
    <cellStyle name="Обычный 6 2 2 7 2 2" xfId="1053" xr:uid="{00000000-0005-0000-0000-000049060000}"/>
    <cellStyle name="Обычный 6 2 2 7 2 2 2" xfId="6078" xr:uid="{00000000-0005-0000-0000-00004A060000}"/>
    <cellStyle name="Обычный 6 2 2 7 2 2 3" xfId="3822" xr:uid="{00000000-0005-0000-0000-00004B060000}"/>
    <cellStyle name="Обычный 6 2 2 7 2 3" xfId="1615" xr:uid="{00000000-0005-0000-0000-00004C060000}"/>
    <cellStyle name="Обычный 6 2 2 7 2 3 2" xfId="6755" xr:uid="{00000000-0005-0000-0000-00004D060000}"/>
    <cellStyle name="Обычный 6 2 2 7 2 4" xfId="2319" xr:uid="{00000000-0005-0000-0000-00004E060000}"/>
    <cellStyle name="Обычный 6 2 2 7 2 4 2" xfId="5210" xr:uid="{00000000-0005-0000-0000-00004F060000}"/>
    <cellStyle name="Обычный 6 2 2 7 2 5" xfId="4515" xr:uid="{00000000-0005-0000-0000-000050060000}"/>
    <cellStyle name="Обычный 6 2 2 7 2 6" xfId="3129" xr:uid="{00000000-0005-0000-0000-000051060000}"/>
    <cellStyle name="Обычный 6 2 2 7 3" xfId="505" xr:uid="{00000000-0005-0000-0000-000052060000}"/>
    <cellStyle name="Обычный 6 2 2 7 3 2" xfId="1205" xr:uid="{00000000-0005-0000-0000-000053060000}"/>
    <cellStyle name="Обычный 6 2 2 7 3 2 2" xfId="6230" xr:uid="{00000000-0005-0000-0000-000054060000}"/>
    <cellStyle name="Обычный 6 2 2 7 3 2 3" xfId="3993" xr:uid="{00000000-0005-0000-0000-000055060000}"/>
    <cellStyle name="Обычный 6 2 2 7 3 3" xfId="1786" xr:uid="{00000000-0005-0000-0000-000056060000}"/>
    <cellStyle name="Обычный 6 2 2 7 3 3 2" xfId="6906" xr:uid="{00000000-0005-0000-0000-000057060000}"/>
    <cellStyle name="Обычный 6 2 2 7 3 4" xfId="2490" xr:uid="{00000000-0005-0000-0000-000058060000}"/>
    <cellStyle name="Обычный 6 2 2 7 3 4 2" xfId="5381" xr:uid="{00000000-0005-0000-0000-000059060000}"/>
    <cellStyle name="Обычный 6 2 2 7 3 5" xfId="4686" xr:uid="{00000000-0005-0000-0000-00005A060000}"/>
    <cellStyle name="Обычный 6 2 2 7 3 6" xfId="3300" xr:uid="{00000000-0005-0000-0000-00005B060000}"/>
    <cellStyle name="Обычный 6 2 2 7 4" xfId="665" xr:uid="{00000000-0005-0000-0000-00005C060000}"/>
    <cellStyle name="Обычный 6 2 2 7 4 2" xfId="1939" xr:uid="{00000000-0005-0000-0000-00005D060000}"/>
    <cellStyle name="Обычный 6 2 2 7 4 2 2" xfId="5534" xr:uid="{00000000-0005-0000-0000-00005E060000}"/>
    <cellStyle name="Обычный 6 2 2 7 4 2 3" xfId="4145" xr:uid="{00000000-0005-0000-0000-00005F060000}"/>
    <cellStyle name="Обычный 6 2 2 7 4 3" xfId="2643" xr:uid="{00000000-0005-0000-0000-000060060000}"/>
    <cellStyle name="Обычный 6 2 2 7 4 3 2" xfId="4838" xr:uid="{00000000-0005-0000-0000-000061060000}"/>
    <cellStyle name="Обычный 6 2 2 7 4 4" xfId="3452" xr:uid="{00000000-0005-0000-0000-000062060000}"/>
    <cellStyle name="Обычный 6 2 2 7 5" xfId="839" xr:uid="{00000000-0005-0000-0000-000063060000}"/>
    <cellStyle name="Обычный 6 2 2 7 5 2" xfId="5707" xr:uid="{00000000-0005-0000-0000-000064060000}"/>
    <cellStyle name="Обычный 6 2 2 7 5 3" xfId="3651" xr:uid="{00000000-0005-0000-0000-000065060000}"/>
    <cellStyle name="Обычный 6 2 2 7 6" xfId="1444" xr:uid="{00000000-0005-0000-0000-000066060000}"/>
    <cellStyle name="Обычный 6 2 2 7 6 2" xfId="5885" xr:uid="{00000000-0005-0000-0000-000067060000}"/>
    <cellStyle name="Обычный 6 2 2 7 7" xfId="2148" xr:uid="{00000000-0005-0000-0000-000068060000}"/>
    <cellStyle name="Обычный 6 2 2 7 7 2" xfId="6564" xr:uid="{00000000-0005-0000-0000-000069060000}"/>
    <cellStyle name="Обычный 6 2 2 7 8" xfId="5039" xr:uid="{00000000-0005-0000-0000-00006A060000}"/>
    <cellStyle name="Обычный 6 2 2 7 9" xfId="4344" xr:uid="{00000000-0005-0000-0000-00006B060000}"/>
    <cellStyle name="Обычный 6 2 2 8" xfId="163" xr:uid="{00000000-0005-0000-0000-00006C060000}"/>
    <cellStyle name="Обычный 6 2 2 8 10" xfId="2959" xr:uid="{00000000-0005-0000-0000-00006D060000}"/>
    <cellStyle name="Обычный 6 2 2 8 2" xfId="335" xr:uid="{00000000-0005-0000-0000-00006E060000}"/>
    <cellStyle name="Обычный 6 2 2 8 2 2" xfId="1054" xr:uid="{00000000-0005-0000-0000-00006F060000}"/>
    <cellStyle name="Обычный 6 2 2 8 2 2 2" xfId="6079" xr:uid="{00000000-0005-0000-0000-000070060000}"/>
    <cellStyle name="Обычный 6 2 2 8 2 2 3" xfId="3823" xr:uid="{00000000-0005-0000-0000-000071060000}"/>
    <cellStyle name="Обычный 6 2 2 8 2 3" xfId="1616" xr:uid="{00000000-0005-0000-0000-000072060000}"/>
    <cellStyle name="Обычный 6 2 2 8 2 3 2" xfId="6756" xr:uid="{00000000-0005-0000-0000-000073060000}"/>
    <cellStyle name="Обычный 6 2 2 8 2 4" xfId="2320" xr:uid="{00000000-0005-0000-0000-000074060000}"/>
    <cellStyle name="Обычный 6 2 2 8 2 4 2" xfId="5211" xr:uid="{00000000-0005-0000-0000-000075060000}"/>
    <cellStyle name="Обычный 6 2 2 8 2 5" xfId="4516" xr:uid="{00000000-0005-0000-0000-000076060000}"/>
    <cellStyle name="Обычный 6 2 2 8 2 6" xfId="3130" xr:uid="{00000000-0005-0000-0000-000077060000}"/>
    <cellStyle name="Обычный 6 2 2 8 3" xfId="506" xr:uid="{00000000-0005-0000-0000-000078060000}"/>
    <cellStyle name="Обычный 6 2 2 8 3 2" xfId="1206" xr:uid="{00000000-0005-0000-0000-000079060000}"/>
    <cellStyle name="Обычный 6 2 2 8 3 2 2" xfId="6231" xr:uid="{00000000-0005-0000-0000-00007A060000}"/>
    <cellStyle name="Обычный 6 2 2 8 3 2 3" xfId="3994" xr:uid="{00000000-0005-0000-0000-00007B060000}"/>
    <cellStyle name="Обычный 6 2 2 8 3 3" xfId="1787" xr:uid="{00000000-0005-0000-0000-00007C060000}"/>
    <cellStyle name="Обычный 6 2 2 8 3 3 2" xfId="6907" xr:uid="{00000000-0005-0000-0000-00007D060000}"/>
    <cellStyle name="Обычный 6 2 2 8 3 4" xfId="2491" xr:uid="{00000000-0005-0000-0000-00007E060000}"/>
    <cellStyle name="Обычный 6 2 2 8 3 4 2" xfId="5382" xr:uid="{00000000-0005-0000-0000-00007F060000}"/>
    <cellStyle name="Обычный 6 2 2 8 3 5" xfId="4687" xr:uid="{00000000-0005-0000-0000-000080060000}"/>
    <cellStyle name="Обычный 6 2 2 8 3 6" xfId="3301" xr:uid="{00000000-0005-0000-0000-000081060000}"/>
    <cellStyle name="Обычный 6 2 2 8 4" xfId="666" xr:uid="{00000000-0005-0000-0000-000082060000}"/>
    <cellStyle name="Обычный 6 2 2 8 4 2" xfId="1940" xr:uid="{00000000-0005-0000-0000-000083060000}"/>
    <cellStyle name="Обычный 6 2 2 8 4 2 2" xfId="5535" xr:uid="{00000000-0005-0000-0000-000084060000}"/>
    <cellStyle name="Обычный 6 2 2 8 4 2 3" xfId="4146" xr:uid="{00000000-0005-0000-0000-000085060000}"/>
    <cellStyle name="Обычный 6 2 2 8 4 3" xfId="2644" xr:uid="{00000000-0005-0000-0000-000086060000}"/>
    <cellStyle name="Обычный 6 2 2 8 4 3 2" xfId="4839" xr:uid="{00000000-0005-0000-0000-000087060000}"/>
    <cellStyle name="Обычный 6 2 2 8 4 4" xfId="3453" xr:uid="{00000000-0005-0000-0000-000088060000}"/>
    <cellStyle name="Обычный 6 2 2 8 5" xfId="840" xr:uid="{00000000-0005-0000-0000-000089060000}"/>
    <cellStyle name="Обычный 6 2 2 8 5 2" xfId="5708" xr:uid="{00000000-0005-0000-0000-00008A060000}"/>
    <cellStyle name="Обычный 6 2 2 8 5 3" xfId="3652" xr:uid="{00000000-0005-0000-0000-00008B060000}"/>
    <cellStyle name="Обычный 6 2 2 8 6" xfId="1445" xr:uid="{00000000-0005-0000-0000-00008C060000}"/>
    <cellStyle name="Обычный 6 2 2 8 6 2" xfId="5886" xr:uid="{00000000-0005-0000-0000-00008D060000}"/>
    <cellStyle name="Обычный 6 2 2 8 7" xfId="2149" xr:uid="{00000000-0005-0000-0000-00008E060000}"/>
    <cellStyle name="Обычный 6 2 2 8 7 2" xfId="6565" xr:uid="{00000000-0005-0000-0000-00008F060000}"/>
    <cellStyle name="Обычный 6 2 2 8 8" xfId="5040" xr:uid="{00000000-0005-0000-0000-000090060000}"/>
    <cellStyle name="Обычный 6 2 2 8 9" xfId="4345" xr:uid="{00000000-0005-0000-0000-000091060000}"/>
    <cellStyle name="Обычный 6 2 2 9" xfId="112" xr:uid="{00000000-0005-0000-0000-000092060000}"/>
    <cellStyle name="Обычный 6 2 2 9 2" xfId="1004" xr:uid="{00000000-0005-0000-0000-000093060000}"/>
    <cellStyle name="Обычный 6 2 2 9 2 2" xfId="6029" xr:uid="{00000000-0005-0000-0000-000094060000}"/>
    <cellStyle name="Обычный 6 2 2 9 2 3" xfId="3602" xr:uid="{00000000-0005-0000-0000-000095060000}"/>
    <cellStyle name="Обычный 6 2 2 9 3" xfId="1395" xr:uid="{00000000-0005-0000-0000-000096060000}"/>
    <cellStyle name="Обычный 6 2 2 9 3 2" xfId="6706" xr:uid="{00000000-0005-0000-0000-000097060000}"/>
    <cellStyle name="Обычный 6 2 2 9 4" xfId="2099" xr:uid="{00000000-0005-0000-0000-000098060000}"/>
    <cellStyle name="Обычный 6 2 2 9 4 2" xfId="4990" xr:uid="{00000000-0005-0000-0000-000099060000}"/>
    <cellStyle name="Обычный 6 2 2 9 5" xfId="4295" xr:uid="{00000000-0005-0000-0000-00009A060000}"/>
    <cellStyle name="Обычный 6 2 2 9 6" xfId="2909" xr:uid="{00000000-0005-0000-0000-00009B060000}"/>
    <cellStyle name="Обычный 6 2 3" xfId="102" xr:uid="{00000000-0005-0000-0000-00009C060000}"/>
    <cellStyle name="Обычный 6 2 3 10" xfId="287" xr:uid="{00000000-0005-0000-0000-00009D060000}"/>
    <cellStyle name="Обычный 6 2 3 10 2" xfId="1173" xr:uid="{00000000-0005-0000-0000-00009E060000}"/>
    <cellStyle name="Обычный 6 2 3 10 2 2" xfId="6198" xr:uid="{00000000-0005-0000-0000-00009F060000}"/>
    <cellStyle name="Обычный 6 2 3 10 2 3" xfId="3775" xr:uid="{00000000-0005-0000-0000-0000A0060000}"/>
    <cellStyle name="Обычный 6 2 3 10 3" xfId="1568" xr:uid="{00000000-0005-0000-0000-0000A1060000}"/>
    <cellStyle name="Обычный 6 2 3 10 3 2" xfId="6874" xr:uid="{00000000-0005-0000-0000-0000A2060000}"/>
    <cellStyle name="Обычный 6 2 3 10 4" xfId="2272" xr:uid="{00000000-0005-0000-0000-0000A3060000}"/>
    <cellStyle name="Обычный 6 2 3 10 4 2" xfId="5163" xr:uid="{00000000-0005-0000-0000-0000A4060000}"/>
    <cellStyle name="Обычный 6 2 3 10 5" xfId="4468" xr:uid="{00000000-0005-0000-0000-0000A5060000}"/>
    <cellStyle name="Обычный 6 2 3 10 6" xfId="3082" xr:uid="{00000000-0005-0000-0000-0000A6060000}"/>
    <cellStyle name="Обычный 6 2 3 11" xfId="458" xr:uid="{00000000-0005-0000-0000-0000A7060000}"/>
    <cellStyle name="Обычный 6 2 3 11 2" xfId="1739" xr:uid="{00000000-0005-0000-0000-0000A8060000}"/>
    <cellStyle name="Обычный 6 2 3 11 2 2" xfId="5334" xr:uid="{00000000-0005-0000-0000-0000A9060000}"/>
    <cellStyle name="Обычный 6 2 3 11 2 3" xfId="3946" xr:uid="{00000000-0005-0000-0000-0000AA060000}"/>
    <cellStyle name="Обычный 6 2 3 11 3" xfId="2443" xr:uid="{00000000-0005-0000-0000-0000AB060000}"/>
    <cellStyle name="Обычный 6 2 3 11 3 2" xfId="4639" xr:uid="{00000000-0005-0000-0000-0000AC060000}"/>
    <cellStyle name="Обычный 6 2 3 11 4" xfId="3253" xr:uid="{00000000-0005-0000-0000-0000AD060000}"/>
    <cellStyle name="Обычный 6 2 3 12" xfId="629" xr:uid="{00000000-0005-0000-0000-0000AE060000}"/>
    <cellStyle name="Обычный 6 2 3 12 2" xfId="1906" xr:uid="{00000000-0005-0000-0000-0000AF060000}"/>
    <cellStyle name="Обычный 6 2 3 12 2 2" xfId="5501" xr:uid="{00000000-0005-0000-0000-0000B0060000}"/>
    <cellStyle name="Обычный 6 2 3 12 2 3" xfId="4112" xr:uid="{00000000-0005-0000-0000-0000B1060000}"/>
    <cellStyle name="Обычный 6 2 3 12 3" xfId="2610" xr:uid="{00000000-0005-0000-0000-0000B2060000}"/>
    <cellStyle name="Обычный 6 2 3 12 3 2" xfId="4805" xr:uid="{00000000-0005-0000-0000-0000B3060000}"/>
    <cellStyle name="Обычный 6 2 3 12 4" xfId="3419" xr:uid="{00000000-0005-0000-0000-0000B4060000}"/>
    <cellStyle name="Обычный 6 2 3 13" xfId="806" xr:uid="{00000000-0005-0000-0000-0000B5060000}"/>
    <cellStyle name="Обычный 6 2 3 13 2" xfId="5674" xr:uid="{00000000-0005-0000-0000-0000B6060000}"/>
    <cellStyle name="Обычный 6 2 3 13 3" xfId="4978" xr:uid="{00000000-0005-0000-0000-0000B7060000}"/>
    <cellStyle name="Обычный 6 2 3 13 4" xfId="3597" xr:uid="{00000000-0005-0000-0000-0000B8060000}"/>
    <cellStyle name="Обычный 6 2 3 14" xfId="1390" xr:uid="{00000000-0005-0000-0000-0000B9060000}"/>
    <cellStyle name="Обычный 6 2 3 14 2" xfId="5848" xr:uid="{00000000-0005-0000-0000-0000BA060000}"/>
    <cellStyle name="Обычный 6 2 3 15" xfId="2094" xr:uid="{00000000-0005-0000-0000-0000BB060000}"/>
    <cellStyle name="Обычный 6 2 3 15 2" xfId="6531" xr:uid="{00000000-0005-0000-0000-0000BC060000}"/>
    <cellStyle name="Обычный 6 2 3 16" xfId="4985" xr:uid="{00000000-0005-0000-0000-0000BD060000}"/>
    <cellStyle name="Обычный 6 2 3 17" xfId="4290" xr:uid="{00000000-0005-0000-0000-0000BE060000}"/>
    <cellStyle name="Обычный 6 2 3 18" xfId="2904" xr:uid="{00000000-0005-0000-0000-0000BF060000}"/>
    <cellStyle name="Обычный 6 2 3 2" xfId="117" xr:uid="{00000000-0005-0000-0000-0000C0060000}"/>
    <cellStyle name="Обычный 6 2 3 2 10" xfId="1399" xr:uid="{00000000-0005-0000-0000-0000C1060000}"/>
    <cellStyle name="Обычный 6 2 3 2 10 2" xfId="5887" xr:uid="{00000000-0005-0000-0000-0000C2060000}"/>
    <cellStyle name="Обычный 6 2 3 2 11" xfId="2103" xr:uid="{00000000-0005-0000-0000-0000C3060000}"/>
    <cellStyle name="Обычный 6 2 3 2 11 2" xfId="6566" xr:uid="{00000000-0005-0000-0000-0000C4060000}"/>
    <cellStyle name="Обычный 6 2 3 2 12" xfId="4994" xr:uid="{00000000-0005-0000-0000-0000C5060000}"/>
    <cellStyle name="Обычный 6 2 3 2 13" xfId="4299" xr:uid="{00000000-0005-0000-0000-0000C6060000}"/>
    <cellStyle name="Обычный 6 2 3 2 14" xfId="2913" xr:uid="{00000000-0005-0000-0000-0000C7060000}"/>
    <cellStyle name="Обычный 6 2 3 2 2" xfId="134" xr:uid="{00000000-0005-0000-0000-0000C8060000}"/>
    <cellStyle name="Обычный 6 2 3 2 2 10" xfId="2120" xr:uid="{00000000-0005-0000-0000-0000C9060000}"/>
    <cellStyle name="Обычный 6 2 3 2 2 10 2" xfId="6567" xr:uid="{00000000-0005-0000-0000-0000CA060000}"/>
    <cellStyle name="Обычный 6 2 3 2 2 11" xfId="5011" xr:uid="{00000000-0005-0000-0000-0000CB060000}"/>
    <cellStyle name="Обычный 6 2 3 2 2 12" xfId="4316" xr:uid="{00000000-0005-0000-0000-0000CC060000}"/>
    <cellStyle name="Обычный 6 2 3 2 2 13" xfId="2930" xr:uid="{00000000-0005-0000-0000-0000CD060000}"/>
    <cellStyle name="Обычный 6 2 3 2 2 2" xfId="164" xr:uid="{00000000-0005-0000-0000-0000CE060000}"/>
    <cellStyle name="Обычный 6 2 3 2 2 2 10" xfId="5041" xr:uid="{00000000-0005-0000-0000-0000CF060000}"/>
    <cellStyle name="Обычный 6 2 3 2 2 2 11" xfId="4346" xr:uid="{00000000-0005-0000-0000-0000D0060000}"/>
    <cellStyle name="Обычный 6 2 3 2 2 2 12" xfId="2960" xr:uid="{00000000-0005-0000-0000-0000D1060000}"/>
    <cellStyle name="Обычный 6 2 3 2 2 2 2" xfId="165" xr:uid="{00000000-0005-0000-0000-0000D2060000}"/>
    <cellStyle name="Обычный 6 2 3 2 2 2 2 10" xfId="2961" xr:uid="{00000000-0005-0000-0000-0000D3060000}"/>
    <cellStyle name="Обычный 6 2 3 2 2 2 2 2" xfId="337" xr:uid="{00000000-0005-0000-0000-0000D4060000}"/>
    <cellStyle name="Обычный 6 2 3 2 2 2 2 2 2" xfId="1056" xr:uid="{00000000-0005-0000-0000-0000D5060000}"/>
    <cellStyle name="Обычный 6 2 3 2 2 2 2 2 2 2" xfId="6081" xr:uid="{00000000-0005-0000-0000-0000D6060000}"/>
    <cellStyle name="Обычный 6 2 3 2 2 2 2 2 2 3" xfId="3825" xr:uid="{00000000-0005-0000-0000-0000D7060000}"/>
    <cellStyle name="Обычный 6 2 3 2 2 2 2 2 3" xfId="1618" xr:uid="{00000000-0005-0000-0000-0000D8060000}"/>
    <cellStyle name="Обычный 6 2 3 2 2 2 2 2 3 2" xfId="6758" xr:uid="{00000000-0005-0000-0000-0000D9060000}"/>
    <cellStyle name="Обычный 6 2 3 2 2 2 2 2 4" xfId="2322" xr:uid="{00000000-0005-0000-0000-0000DA060000}"/>
    <cellStyle name="Обычный 6 2 3 2 2 2 2 2 4 2" xfId="5213" xr:uid="{00000000-0005-0000-0000-0000DB060000}"/>
    <cellStyle name="Обычный 6 2 3 2 2 2 2 2 5" xfId="4518" xr:uid="{00000000-0005-0000-0000-0000DC060000}"/>
    <cellStyle name="Обычный 6 2 3 2 2 2 2 2 6" xfId="3132" xr:uid="{00000000-0005-0000-0000-0000DD060000}"/>
    <cellStyle name="Обычный 6 2 3 2 2 2 2 3" xfId="508" xr:uid="{00000000-0005-0000-0000-0000DE060000}"/>
    <cellStyle name="Обычный 6 2 3 2 2 2 2 3 2" xfId="1210" xr:uid="{00000000-0005-0000-0000-0000DF060000}"/>
    <cellStyle name="Обычный 6 2 3 2 2 2 2 3 2 2" xfId="6235" xr:uid="{00000000-0005-0000-0000-0000E0060000}"/>
    <cellStyle name="Обычный 6 2 3 2 2 2 2 3 2 3" xfId="3996" xr:uid="{00000000-0005-0000-0000-0000E1060000}"/>
    <cellStyle name="Обычный 6 2 3 2 2 2 2 3 3" xfId="1789" xr:uid="{00000000-0005-0000-0000-0000E2060000}"/>
    <cellStyle name="Обычный 6 2 3 2 2 2 2 3 3 2" xfId="6911" xr:uid="{00000000-0005-0000-0000-0000E3060000}"/>
    <cellStyle name="Обычный 6 2 3 2 2 2 2 3 4" xfId="2493" xr:uid="{00000000-0005-0000-0000-0000E4060000}"/>
    <cellStyle name="Обычный 6 2 3 2 2 2 2 3 4 2" xfId="5384" xr:uid="{00000000-0005-0000-0000-0000E5060000}"/>
    <cellStyle name="Обычный 6 2 3 2 2 2 2 3 5" xfId="4689" xr:uid="{00000000-0005-0000-0000-0000E6060000}"/>
    <cellStyle name="Обычный 6 2 3 2 2 2 2 3 6" xfId="3303" xr:uid="{00000000-0005-0000-0000-0000E7060000}"/>
    <cellStyle name="Обычный 6 2 3 2 2 2 2 4" xfId="670" xr:uid="{00000000-0005-0000-0000-0000E8060000}"/>
    <cellStyle name="Обычный 6 2 3 2 2 2 2 4 2" xfId="1944" xr:uid="{00000000-0005-0000-0000-0000E9060000}"/>
    <cellStyle name="Обычный 6 2 3 2 2 2 2 4 2 2" xfId="5539" xr:uid="{00000000-0005-0000-0000-0000EA060000}"/>
    <cellStyle name="Обычный 6 2 3 2 2 2 2 4 2 3" xfId="4150" xr:uid="{00000000-0005-0000-0000-0000EB060000}"/>
    <cellStyle name="Обычный 6 2 3 2 2 2 2 4 3" xfId="2648" xr:uid="{00000000-0005-0000-0000-0000EC060000}"/>
    <cellStyle name="Обычный 6 2 3 2 2 2 2 4 3 2" xfId="4843" xr:uid="{00000000-0005-0000-0000-0000ED060000}"/>
    <cellStyle name="Обычный 6 2 3 2 2 2 2 4 4" xfId="3457" xr:uid="{00000000-0005-0000-0000-0000EE060000}"/>
    <cellStyle name="Обычный 6 2 3 2 2 2 2 5" xfId="844" xr:uid="{00000000-0005-0000-0000-0000EF060000}"/>
    <cellStyle name="Обычный 6 2 3 2 2 2 2 5 2" xfId="5712" xr:uid="{00000000-0005-0000-0000-0000F0060000}"/>
    <cellStyle name="Обычный 6 2 3 2 2 2 2 5 3" xfId="3654" xr:uid="{00000000-0005-0000-0000-0000F1060000}"/>
    <cellStyle name="Обычный 6 2 3 2 2 2 2 6" xfId="1447" xr:uid="{00000000-0005-0000-0000-0000F2060000}"/>
    <cellStyle name="Обычный 6 2 3 2 2 2 2 6 2" xfId="5890" xr:uid="{00000000-0005-0000-0000-0000F3060000}"/>
    <cellStyle name="Обычный 6 2 3 2 2 2 2 7" xfId="2151" xr:uid="{00000000-0005-0000-0000-0000F4060000}"/>
    <cellStyle name="Обычный 6 2 3 2 2 2 2 7 2" xfId="6569" xr:uid="{00000000-0005-0000-0000-0000F5060000}"/>
    <cellStyle name="Обычный 6 2 3 2 2 2 2 8" xfId="5042" xr:uid="{00000000-0005-0000-0000-0000F6060000}"/>
    <cellStyle name="Обычный 6 2 3 2 2 2 2 9" xfId="4347" xr:uid="{00000000-0005-0000-0000-0000F7060000}"/>
    <cellStyle name="Обычный 6 2 3 2 2 2 3" xfId="166" xr:uid="{00000000-0005-0000-0000-0000F8060000}"/>
    <cellStyle name="Обычный 6 2 3 2 2 2 3 10" xfId="2962" xr:uid="{00000000-0005-0000-0000-0000F9060000}"/>
    <cellStyle name="Обычный 6 2 3 2 2 2 3 2" xfId="338" xr:uid="{00000000-0005-0000-0000-0000FA060000}"/>
    <cellStyle name="Обычный 6 2 3 2 2 2 3 2 2" xfId="1057" xr:uid="{00000000-0005-0000-0000-0000FB060000}"/>
    <cellStyle name="Обычный 6 2 3 2 2 2 3 2 2 2" xfId="6082" xr:uid="{00000000-0005-0000-0000-0000FC060000}"/>
    <cellStyle name="Обычный 6 2 3 2 2 2 3 2 2 3" xfId="3826" xr:uid="{00000000-0005-0000-0000-0000FD060000}"/>
    <cellStyle name="Обычный 6 2 3 2 2 2 3 2 3" xfId="1619" xr:uid="{00000000-0005-0000-0000-0000FE060000}"/>
    <cellStyle name="Обычный 6 2 3 2 2 2 3 2 3 2" xfId="6759" xr:uid="{00000000-0005-0000-0000-0000FF060000}"/>
    <cellStyle name="Обычный 6 2 3 2 2 2 3 2 4" xfId="2323" xr:uid="{00000000-0005-0000-0000-000000070000}"/>
    <cellStyle name="Обычный 6 2 3 2 2 2 3 2 4 2" xfId="5214" xr:uid="{00000000-0005-0000-0000-000001070000}"/>
    <cellStyle name="Обычный 6 2 3 2 2 2 3 2 5" xfId="4519" xr:uid="{00000000-0005-0000-0000-000002070000}"/>
    <cellStyle name="Обычный 6 2 3 2 2 2 3 2 6" xfId="3133" xr:uid="{00000000-0005-0000-0000-000003070000}"/>
    <cellStyle name="Обычный 6 2 3 2 2 2 3 3" xfId="509" xr:uid="{00000000-0005-0000-0000-000004070000}"/>
    <cellStyle name="Обычный 6 2 3 2 2 2 3 3 2" xfId="1211" xr:uid="{00000000-0005-0000-0000-000005070000}"/>
    <cellStyle name="Обычный 6 2 3 2 2 2 3 3 2 2" xfId="6236" xr:uid="{00000000-0005-0000-0000-000006070000}"/>
    <cellStyle name="Обычный 6 2 3 2 2 2 3 3 2 3" xfId="3997" xr:uid="{00000000-0005-0000-0000-000007070000}"/>
    <cellStyle name="Обычный 6 2 3 2 2 2 3 3 3" xfId="1790" xr:uid="{00000000-0005-0000-0000-000008070000}"/>
    <cellStyle name="Обычный 6 2 3 2 2 2 3 3 3 2" xfId="6912" xr:uid="{00000000-0005-0000-0000-000009070000}"/>
    <cellStyle name="Обычный 6 2 3 2 2 2 3 3 4" xfId="2494" xr:uid="{00000000-0005-0000-0000-00000A070000}"/>
    <cellStyle name="Обычный 6 2 3 2 2 2 3 3 4 2" xfId="5385" xr:uid="{00000000-0005-0000-0000-00000B070000}"/>
    <cellStyle name="Обычный 6 2 3 2 2 2 3 3 5" xfId="4690" xr:uid="{00000000-0005-0000-0000-00000C070000}"/>
    <cellStyle name="Обычный 6 2 3 2 2 2 3 3 6" xfId="3304" xr:uid="{00000000-0005-0000-0000-00000D070000}"/>
    <cellStyle name="Обычный 6 2 3 2 2 2 3 4" xfId="671" xr:uid="{00000000-0005-0000-0000-00000E070000}"/>
    <cellStyle name="Обычный 6 2 3 2 2 2 3 4 2" xfId="1945" xr:uid="{00000000-0005-0000-0000-00000F070000}"/>
    <cellStyle name="Обычный 6 2 3 2 2 2 3 4 2 2" xfId="5540" xr:uid="{00000000-0005-0000-0000-000010070000}"/>
    <cellStyle name="Обычный 6 2 3 2 2 2 3 4 2 3" xfId="4151" xr:uid="{00000000-0005-0000-0000-000011070000}"/>
    <cellStyle name="Обычный 6 2 3 2 2 2 3 4 3" xfId="2649" xr:uid="{00000000-0005-0000-0000-000012070000}"/>
    <cellStyle name="Обычный 6 2 3 2 2 2 3 4 3 2" xfId="4844" xr:uid="{00000000-0005-0000-0000-000013070000}"/>
    <cellStyle name="Обычный 6 2 3 2 2 2 3 4 4" xfId="3458" xr:uid="{00000000-0005-0000-0000-000014070000}"/>
    <cellStyle name="Обычный 6 2 3 2 2 2 3 5" xfId="845" xr:uid="{00000000-0005-0000-0000-000015070000}"/>
    <cellStyle name="Обычный 6 2 3 2 2 2 3 5 2" xfId="5713" xr:uid="{00000000-0005-0000-0000-000016070000}"/>
    <cellStyle name="Обычный 6 2 3 2 2 2 3 5 3" xfId="3655" xr:uid="{00000000-0005-0000-0000-000017070000}"/>
    <cellStyle name="Обычный 6 2 3 2 2 2 3 6" xfId="1448" xr:uid="{00000000-0005-0000-0000-000018070000}"/>
    <cellStyle name="Обычный 6 2 3 2 2 2 3 6 2" xfId="5891" xr:uid="{00000000-0005-0000-0000-000019070000}"/>
    <cellStyle name="Обычный 6 2 3 2 2 2 3 7" xfId="2152" xr:uid="{00000000-0005-0000-0000-00001A070000}"/>
    <cellStyle name="Обычный 6 2 3 2 2 2 3 7 2" xfId="6570" xr:uid="{00000000-0005-0000-0000-00001B070000}"/>
    <cellStyle name="Обычный 6 2 3 2 2 2 3 8" xfId="5043" xr:uid="{00000000-0005-0000-0000-00001C070000}"/>
    <cellStyle name="Обычный 6 2 3 2 2 2 3 9" xfId="4348" xr:uid="{00000000-0005-0000-0000-00001D070000}"/>
    <cellStyle name="Обычный 6 2 3 2 2 2 4" xfId="336" xr:uid="{00000000-0005-0000-0000-00001E070000}"/>
    <cellStyle name="Обычный 6 2 3 2 2 2 4 2" xfId="1055" xr:uid="{00000000-0005-0000-0000-00001F070000}"/>
    <cellStyle name="Обычный 6 2 3 2 2 2 4 2 2" xfId="6080" xr:uid="{00000000-0005-0000-0000-000020070000}"/>
    <cellStyle name="Обычный 6 2 3 2 2 2 4 2 3" xfId="3824" xr:uid="{00000000-0005-0000-0000-000021070000}"/>
    <cellStyle name="Обычный 6 2 3 2 2 2 4 3" xfId="1617" xr:uid="{00000000-0005-0000-0000-000022070000}"/>
    <cellStyle name="Обычный 6 2 3 2 2 2 4 3 2" xfId="6757" xr:uid="{00000000-0005-0000-0000-000023070000}"/>
    <cellStyle name="Обычный 6 2 3 2 2 2 4 4" xfId="2321" xr:uid="{00000000-0005-0000-0000-000024070000}"/>
    <cellStyle name="Обычный 6 2 3 2 2 2 4 4 2" xfId="5212" xr:uid="{00000000-0005-0000-0000-000025070000}"/>
    <cellStyle name="Обычный 6 2 3 2 2 2 4 5" xfId="4517" xr:uid="{00000000-0005-0000-0000-000026070000}"/>
    <cellStyle name="Обычный 6 2 3 2 2 2 4 6" xfId="3131" xr:uid="{00000000-0005-0000-0000-000027070000}"/>
    <cellStyle name="Обычный 6 2 3 2 2 2 5" xfId="507" xr:uid="{00000000-0005-0000-0000-000028070000}"/>
    <cellStyle name="Обычный 6 2 3 2 2 2 5 2" xfId="1209" xr:uid="{00000000-0005-0000-0000-000029070000}"/>
    <cellStyle name="Обычный 6 2 3 2 2 2 5 2 2" xfId="6234" xr:uid="{00000000-0005-0000-0000-00002A070000}"/>
    <cellStyle name="Обычный 6 2 3 2 2 2 5 2 3" xfId="3995" xr:uid="{00000000-0005-0000-0000-00002B070000}"/>
    <cellStyle name="Обычный 6 2 3 2 2 2 5 3" xfId="1788" xr:uid="{00000000-0005-0000-0000-00002C070000}"/>
    <cellStyle name="Обычный 6 2 3 2 2 2 5 3 2" xfId="6910" xr:uid="{00000000-0005-0000-0000-00002D070000}"/>
    <cellStyle name="Обычный 6 2 3 2 2 2 5 4" xfId="2492" xr:uid="{00000000-0005-0000-0000-00002E070000}"/>
    <cellStyle name="Обычный 6 2 3 2 2 2 5 4 2" xfId="5383" xr:uid="{00000000-0005-0000-0000-00002F070000}"/>
    <cellStyle name="Обычный 6 2 3 2 2 2 5 5" xfId="4688" xr:uid="{00000000-0005-0000-0000-000030070000}"/>
    <cellStyle name="Обычный 6 2 3 2 2 2 5 6" xfId="3302" xr:uid="{00000000-0005-0000-0000-000031070000}"/>
    <cellStyle name="Обычный 6 2 3 2 2 2 6" xfId="669" xr:uid="{00000000-0005-0000-0000-000032070000}"/>
    <cellStyle name="Обычный 6 2 3 2 2 2 6 2" xfId="1943" xr:uid="{00000000-0005-0000-0000-000033070000}"/>
    <cellStyle name="Обычный 6 2 3 2 2 2 6 2 2" xfId="5538" xr:uid="{00000000-0005-0000-0000-000034070000}"/>
    <cellStyle name="Обычный 6 2 3 2 2 2 6 2 3" xfId="4149" xr:uid="{00000000-0005-0000-0000-000035070000}"/>
    <cellStyle name="Обычный 6 2 3 2 2 2 6 3" xfId="2647" xr:uid="{00000000-0005-0000-0000-000036070000}"/>
    <cellStyle name="Обычный 6 2 3 2 2 2 6 3 2" xfId="4842" xr:uid="{00000000-0005-0000-0000-000037070000}"/>
    <cellStyle name="Обычный 6 2 3 2 2 2 6 4" xfId="3456" xr:uid="{00000000-0005-0000-0000-000038070000}"/>
    <cellStyle name="Обычный 6 2 3 2 2 2 7" xfId="843" xr:uid="{00000000-0005-0000-0000-000039070000}"/>
    <cellStyle name="Обычный 6 2 3 2 2 2 7 2" xfId="5711" xr:uid="{00000000-0005-0000-0000-00003A070000}"/>
    <cellStyle name="Обычный 6 2 3 2 2 2 7 3" xfId="3653" xr:uid="{00000000-0005-0000-0000-00003B070000}"/>
    <cellStyle name="Обычный 6 2 3 2 2 2 8" xfId="1446" xr:uid="{00000000-0005-0000-0000-00003C070000}"/>
    <cellStyle name="Обычный 6 2 3 2 2 2 8 2" xfId="5889" xr:uid="{00000000-0005-0000-0000-00003D070000}"/>
    <cellStyle name="Обычный 6 2 3 2 2 2 9" xfId="2150" xr:uid="{00000000-0005-0000-0000-00003E070000}"/>
    <cellStyle name="Обычный 6 2 3 2 2 2 9 2" xfId="6568" xr:uid="{00000000-0005-0000-0000-00003F070000}"/>
    <cellStyle name="Обычный 6 2 3 2 2 3" xfId="167" xr:uid="{00000000-0005-0000-0000-000040070000}"/>
    <cellStyle name="Обычный 6 2 3 2 2 3 10" xfId="2963" xr:uid="{00000000-0005-0000-0000-000041070000}"/>
    <cellStyle name="Обычный 6 2 3 2 2 3 2" xfId="339" xr:uid="{00000000-0005-0000-0000-000042070000}"/>
    <cellStyle name="Обычный 6 2 3 2 2 3 2 2" xfId="1058" xr:uid="{00000000-0005-0000-0000-000043070000}"/>
    <cellStyle name="Обычный 6 2 3 2 2 3 2 2 2" xfId="6083" xr:uid="{00000000-0005-0000-0000-000044070000}"/>
    <cellStyle name="Обычный 6 2 3 2 2 3 2 2 3" xfId="3827" xr:uid="{00000000-0005-0000-0000-000045070000}"/>
    <cellStyle name="Обычный 6 2 3 2 2 3 2 3" xfId="1620" xr:uid="{00000000-0005-0000-0000-000046070000}"/>
    <cellStyle name="Обычный 6 2 3 2 2 3 2 3 2" xfId="6760" xr:uid="{00000000-0005-0000-0000-000047070000}"/>
    <cellStyle name="Обычный 6 2 3 2 2 3 2 4" xfId="2324" xr:uid="{00000000-0005-0000-0000-000048070000}"/>
    <cellStyle name="Обычный 6 2 3 2 2 3 2 4 2" xfId="5215" xr:uid="{00000000-0005-0000-0000-000049070000}"/>
    <cellStyle name="Обычный 6 2 3 2 2 3 2 5" xfId="4520" xr:uid="{00000000-0005-0000-0000-00004A070000}"/>
    <cellStyle name="Обычный 6 2 3 2 2 3 2 6" xfId="3134" xr:uid="{00000000-0005-0000-0000-00004B070000}"/>
    <cellStyle name="Обычный 6 2 3 2 2 3 3" xfId="510" xr:uid="{00000000-0005-0000-0000-00004C070000}"/>
    <cellStyle name="Обычный 6 2 3 2 2 3 3 2" xfId="1212" xr:uid="{00000000-0005-0000-0000-00004D070000}"/>
    <cellStyle name="Обычный 6 2 3 2 2 3 3 2 2" xfId="6237" xr:uid="{00000000-0005-0000-0000-00004E070000}"/>
    <cellStyle name="Обычный 6 2 3 2 2 3 3 2 3" xfId="3998" xr:uid="{00000000-0005-0000-0000-00004F070000}"/>
    <cellStyle name="Обычный 6 2 3 2 2 3 3 3" xfId="1791" xr:uid="{00000000-0005-0000-0000-000050070000}"/>
    <cellStyle name="Обычный 6 2 3 2 2 3 3 3 2" xfId="6913" xr:uid="{00000000-0005-0000-0000-000051070000}"/>
    <cellStyle name="Обычный 6 2 3 2 2 3 3 4" xfId="2495" xr:uid="{00000000-0005-0000-0000-000052070000}"/>
    <cellStyle name="Обычный 6 2 3 2 2 3 3 4 2" xfId="5386" xr:uid="{00000000-0005-0000-0000-000053070000}"/>
    <cellStyle name="Обычный 6 2 3 2 2 3 3 5" xfId="4691" xr:uid="{00000000-0005-0000-0000-000054070000}"/>
    <cellStyle name="Обычный 6 2 3 2 2 3 3 6" xfId="3305" xr:uid="{00000000-0005-0000-0000-000055070000}"/>
    <cellStyle name="Обычный 6 2 3 2 2 3 4" xfId="672" xr:uid="{00000000-0005-0000-0000-000056070000}"/>
    <cellStyle name="Обычный 6 2 3 2 2 3 4 2" xfId="1946" xr:uid="{00000000-0005-0000-0000-000057070000}"/>
    <cellStyle name="Обычный 6 2 3 2 2 3 4 2 2" xfId="5541" xr:uid="{00000000-0005-0000-0000-000058070000}"/>
    <cellStyle name="Обычный 6 2 3 2 2 3 4 2 3" xfId="4152" xr:uid="{00000000-0005-0000-0000-000059070000}"/>
    <cellStyle name="Обычный 6 2 3 2 2 3 4 3" xfId="2650" xr:uid="{00000000-0005-0000-0000-00005A070000}"/>
    <cellStyle name="Обычный 6 2 3 2 2 3 4 3 2" xfId="4845" xr:uid="{00000000-0005-0000-0000-00005B070000}"/>
    <cellStyle name="Обычный 6 2 3 2 2 3 4 4" xfId="3459" xr:uid="{00000000-0005-0000-0000-00005C070000}"/>
    <cellStyle name="Обычный 6 2 3 2 2 3 5" xfId="846" xr:uid="{00000000-0005-0000-0000-00005D070000}"/>
    <cellStyle name="Обычный 6 2 3 2 2 3 5 2" xfId="5714" xr:uid="{00000000-0005-0000-0000-00005E070000}"/>
    <cellStyle name="Обычный 6 2 3 2 2 3 5 3" xfId="3656" xr:uid="{00000000-0005-0000-0000-00005F070000}"/>
    <cellStyle name="Обычный 6 2 3 2 2 3 6" xfId="1449" xr:uid="{00000000-0005-0000-0000-000060070000}"/>
    <cellStyle name="Обычный 6 2 3 2 2 3 6 2" xfId="5892" xr:uid="{00000000-0005-0000-0000-000061070000}"/>
    <cellStyle name="Обычный 6 2 3 2 2 3 7" xfId="2153" xr:uid="{00000000-0005-0000-0000-000062070000}"/>
    <cellStyle name="Обычный 6 2 3 2 2 3 7 2" xfId="6571" xr:uid="{00000000-0005-0000-0000-000063070000}"/>
    <cellStyle name="Обычный 6 2 3 2 2 3 8" xfId="5044" xr:uid="{00000000-0005-0000-0000-000064070000}"/>
    <cellStyle name="Обычный 6 2 3 2 2 3 9" xfId="4349" xr:uid="{00000000-0005-0000-0000-000065070000}"/>
    <cellStyle name="Обычный 6 2 3 2 2 4" xfId="168" xr:uid="{00000000-0005-0000-0000-000066070000}"/>
    <cellStyle name="Обычный 6 2 3 2 2 4 10" xfId="2964" xr:uid="{00000000-0005-0000-0000-000067070000}"/>
    <cellStyle name="Обычный 6 2 3 2 2 4 2" xfId="340" xr:uid="{00000000-0005-0000-0000-000068070000}"/>
    <cellStyle name="Обычный 6 2 3 2 2 4 2 2" xfId="1059" xr:uid="{00000000-0005-0000-0000-000069070000}"/>
    <cellStyle name="Обычный 6 2 3 2 2 4 2 2 2" xfId="6084" xr:uid="{00000000-0005-0000-0000-00006A070000}"/>
    <cellStyle name="Обычный 6 2 3 2 2 4 2 2 3" xfId="3828" xr:uid="{00000000-0005-0000-0000-00006B070000}"/>
    <cellStyle name="Обычный 6 2 3 2 2 4 2 3" xfId="1621" xr:uid="{00000000-0005-0000-0000-00006C070000}"/>
    <cellStyle name="Обычный 6 2 3 2 2 4 2 3 2" xfId="6761" xr:uid="{00000000-0005-0000-0000-00006D070000}"/>
    <cellStyle name="Обычный 6 2 3 2 2 4 2 4" xfId="2325" xr:uid="{00000000-0005-0000-0000-00006E070000}"/>
    <cellStyle name="Обычный 6 2 3 2 2 4 2 4 2" xfId="5216" xr:uid="{00000000-0005-0000-0000-00006F070000}"/>
    <cellStyle name="Обычный 6 2 3 2 2 4 2 5" xfId="4521" xr:uid="{00000000-0005-0000-0000-000070070000}"/>
    <cellStyle name="Обычный 6 2 3 2 2 4 2 6" xfId="3135" xr:uid="{00000000-0005-0000-0000-000071070000}"/>
    <cellStyle name="Обычный 6 2 3 2 2 4 3" xfId="511" xr:uid="{00000000-0005-0000-0000-000072070000}"/>
    <cellStyle name="Обычный 6 2 3 2 2 4 3 2" xfId="1213" xr:uid="{00000000-0005-0000-0000-000073070000}"/>
    <cellStyle name="Обычный 6 2 3 2 2 4 3 2 2" xfId="6238" xr:uid="{00000000-0005-0000-0000-000074070000}"/>
    <cellStyle name="Обычный 6 2 3 2 2 4 3 2 3" xfId="3999" xr:uid="{00000000-0005-0000-0000-000075070000}"/>
    <cellStyle name="Обычный 6 2 3 2 2 4 3 3" xfId="1792" xr:uid="{00000000-0005-0000-0000-000076070000}"/>
    <cellStyle name="Обычный 6 2 3 2 2 4 3 3 2" xfId="6914" xr:uid="{00000000-0005-0000-0000-000077070000}"/>
    <cellStyle name="Обычный 6 2 3 2 2 4 3 4" xfId="2496" xr:uid="{00000000-0005-0000-0000-000078070000}"/>
    <cellStyle name="Обычный 6 2 3 2 2 4 3 4 2" xfId="5387" xr:uid="{00000000-0005-0000-0000-000079070000}"/>
    <cellStyle name="Обычный 6 2 3 2 2 4 3 5" xfId="4692" xr:uid="{00000000-0005-0000-0000-00007A070000}"/>
    <cellStyle name="Обычный 6 2 3 2 2 4 3 6" xfId="3306" xr:uid="{00000000-0005-0000-0000-00007B070000}"/>
    <cellStyle name="Обычный 6 2 3 2 2 4 4" xfId="673" xr:uid="{00000000-0005-0000-0000-00007C070000}"/>
    <cellStyle name="Обычный 6 2 3 2 2 4 4 2" xfId="1947" xr:uid="{00000000-0005-0000-0000-00007D070000}"/>
    <cellStyle name="Обычный 6 2 3 2 2 4 4 2 2" xfId="5542" xr:uid="{00000000-0005-0000-0000-00007E070000}"/>
    <cellStyle name="Обычный 6 2 3 2 2 4 4 2 3" xfId="4153" xr:uid="{00000000-0005-0000-0000-00007F070000}"/>
    <cellStyle name="Обычный 6 2 3 2 2 4 4 3" xfId="2651" xr:uid="{00000000-0005-0000-0000-000080070000}"/>
    <cellStyle name="Обычный 6 2 3 2 2 4 4 3 2" xfId="4846" xr:uid="{00000000-0005-0000-0000-000081070000}"/>
    <cellStyle name="Обычный 6 2 3 2 2 4 4 4" xfId="3460" xr:uid="{00000000-0005-0000-0000-000082070000}"/>
    <cellStyle name="Обычный 6 2 3 2 2 4 5" xfId="847" xr:uid="{00000000-0005-0000-0000-000083070000}"/>
    <cellStyle name="Обычный 6 2 3 2 2 4 5 2" xfId="5715" xr:uid="{00000000-0005-0000-0000-000084070000}"/>
    <cellStyle name="Обычный 6 2 3 2 2 4 5 3" xfId="3657" xr:uid="{00000000-0005-0000-0000-000085070000}"/>
    <cellStyle name="Обычный 6 2 3 2 2 4 6" xfId="1450" xr:uid="{00000000-0005-0000-0000-000086070000}"/>
    <cellStyle name="Обычный 6 2 3 2 2 4 6 2" xfId="5893" xr:uid="{00000000-0005-0000-0000-000087070000}"/>
    <cellStyle name="Обычный 6 2 3 2 2 4 7" xfId="2154" xr:uid="{00000000-0005-0000-0000-000088070000}"/>
    <cellStyle name="Обычный 6 2 3 2 2 4 7 2" xfId="6572" xr:uid="{00000000-0005-0000-0000-000089070000}"/>
    <cellStyle name="Обычный 6 2 3 2 2 4 8" xfId="5045" xr:uid="{00000000-0005-0000-0000-00008A070000}"/>
    <cellStyle name="Обычный 6 2 3 2 2 4 9" xfId="4350" xr:uid="{00000000-0005-0000-0000-00008B070000}"/>
    <cellStyle name="Обычный 6 2 3 2 2 5" xfId="306" xr:uid="{00000000-0005-0000-0000-00008C070000}"/>
    <cellStyle name="Обычный 6 2 3 2 2 5 2" xfId="1025" xr:uid="{00000000-0005-0000-0000-00008D070000}"/>
    <cellStyle name="Обычный 6 2 3 2 2 5 2 2" xfId="6050" xr:uid="{00000000-0005-0000-0000-00008E070000}"/>
    <cellStyle name="Обычный 6 2 3 2 2 5 2 3" xfId="3794" xr:uid="{00000000-0005-0000-0000-00008F070000}"/>
    <cellStyle name="Обычный 6 2 3 2 2 5 3" xfId="1587" xr:uid="{00000000-0005-0000-0000-000090070000}"/>
    <cellStyle name="Обычный 6 2 3 2 2 5 3 2" xfId="6727" xr:uid="{00000000-0005-0000-0000-000091070000}"/>
    <cellStyle name="Обычный 6 2 3 2 2 5 4" xfId="2291" xr:uid="{00000000-0005-0000-0000-000092070000}"/>
    <cellStyle name="Обычный 6 2 3 2 2 5 4 2" xfId="5182" xr:uid="{00000000-0005-0000-0000-000093070000}"/>
    <cellStyle name="Обычный 6 2 3 2 2 5 5" xfId="4487" xr:uid="{00000000-0005-0000-0000-000094070000}"/>
    <cellStyle name="Обычный 6 2 3 2 2 5 6" xfId="3101" xr:uid="{00000000-0005-0000-0000-000095070000}"/>
    <cellStyle name="Обычный 6 2 3 2 2 6" xfId="477" xr:uid="{00000000-0005-0000-0000-000096070000}"/>
    <cellStyle name="Обычный 6 2 3 2 2 6 2" xfId="1208" xr:uid="{00000000-0005-0000-0000-000097070000}"/>
    <cellStyle name="Обычный 6 2 3 2 2 6 2 2" xfId="6233" xr:uid="{00000000-0005-0000-0000-000098070000}"/>
    <cellStyle name="Обычный 6 2 3 2 2 6 2 3" xfId="3965" xr:uid="{00000000-0005-0000-0000-000099070000}"/>
    <cellStyle name="Обычный 6 2 3 2 2 6 3" xfId="1758" xr:uid="{00000000-0005-0000-0000-00009A070000}"/>
    <cellStyle name="Обычный 6 2 3 2 2 6 3 2" xfId="6909" xr:uid="{00000000-0005-0000-0000-00009B070000}"/>
    <cellStyle name="Обычный 6 2 3 2 2 6 4" xfId="2462" xr:uid="{00000000-0005-0000-0000-00009C070000}"/>
    <cellStyle name="Обычный 6 2 3 2 2 6 4 2" xfId="5353" xr:uid="{00000000-0005-0000-0000-00009D070000}"/>
    <cellStyle name="Обычный 6 2 3 2 2 6 5" xfId="4658" xr:uid="{00000000-0005-0000-0000-00009E070000}"/>
    <cellStyle name="Обычный 6 2 3 2 2 6 6" xfId="3272" xr:uid="{00000000-0005-0000-0000-00009F070000}"/>
    <cellStyle name="Обычный 6 2 3 2 2 7" xfId="668" xr:uid="{00000000-0005-0000-0000-0000A0070000}"/>
    <cellStyle name="Обычный 6 2 3 2 2 7 2" xfId="1942" xr:uid="{00000000-0005-0000-0000-0000A1070000}"/>
    <cellStyle name="Обычный 6 2 3 2 2 7 2 2" xfId="5537" xr:uid="{00000000-0005-0000-0000-0000A2070000}"/>
    <cellStyle name="Обычный 6 2 3 2 2 7 2 3" xfId="4148" xr:uid="{00000000-0005-0000-0000-0000A3070000}"/>
    <cellStyle name="Обычный 6 2 3 2 2 7 3" xfId="2646" xr:uid="{00000000-0005-0000-0000-0000A4070000}"/>
    <cellStyle name="Обычный 6 2 3 2 2 7 3 2" xfId="4841" xr:uid="{00000000-0005-0000-0000-0000A5070000}"/>
    <cellStyle name="Обычный 6 2 3 2 2 7 4" xfId="3455" xr:uid="{00000000-0005-0000-0000-0000A6070000}"/>
    <cellStyle name="Обычный 6 2 3 2 2 8" xfId="842" xr:uid="{00000000-0005-0000-0000-0000A7070000}"/>
    <cellStyle name="Обычный 6 2 3 2 2 8 2" xfId="5710" xr:uid="{00000000-0005-0000-0000-0000A8070000}"/>
    <cellStyle name="Обычный 6 2 3 2 2 8 3" xfId="3623" xr:uid="{00000000-0005-0000-0000-0000A9070000}"/>
    <cellStyle name="Обычный 6 2 3 2 2 9" xfId="1416" xr:uid="{00000000-0005-0000-0000-0000AA070000}"/>
    <cellStyle name="Обычный 6 2 3 2 2 9 2" xfId="5888" xr:uid="{00000000-0005-0000-0000-0000AB070000}"/>
    <cellStyle name="Обычный 6 2 3 2 3" xfId="136" xr:uid="{00000000-0005-0000-0000-0000AC070000}"/>
    <cellStyle name="Обычный 6 2 3 2 3 10" xfId="5013" xr:uid="{00000000-0005-0000-0000-0000AD070000}"/>
    <cellStyle name="Обычный 6 2 3 2 3 11" xfId="4318" xr:uid="{00000000-0005-0000-0000-0000AE070000}"/>
    <cellStyle name="Обычный 6 2 3 2 3 12" xfId="2932" xr:uid="{00000000-0005-0000-0000-0000AF070000}"/>
    <cellStyle name="Обычный 6 2 3 2 3 2" xfId="169" xr:uid="{00000000-0005-0000-0000-0000B0070000}"/>
    <cellStyle name="Обычный 6 2 3 2 3 2 10" xfId="2965" xr:uid="{00000000-0005-0000-0000-0000B1070000}"/>
    <cellStyle name="Обычный 6 2 3 2 3 2 2" xfId="341" xr:uid="{00000000-0005-0000-0000-0000B2070000}"/>
    <cellStyle name="Обычный 6 2 3 2 3 2 2 2" xfId="1060" xr:uid="{00000000-0005-0000-0000-0000B3070000}"/>
    <cellStyle name="Обычный 6 2 3 2 3 2 2 2 2" xfId="6085" xr:uid="{00000000-0005-0000-0000-0000B4070000}"/>
    <cellStyle name="Обычный 6 2 3 2 3 2 2 2 3" xfId="3829" xr:uid="{00000000-0005-0000-0000-0000B5070000}"/>
    <cellStyle name="Обычный 6 2 3 2 3 2 2 3" xfId="1622" xr:uid="{00000000-0005-0000-0000-0000B6070000}"/>
    <cellStyle name="Обычный 6 2 3 2 3 2 2 3 2" xfId="6762" xr:uid="{00000000-0005-0000-0000-0000B7070000}"/>
    <cellStyle name="Обычный 6 2 3 2 3 2 2 4" xfId="2326" xr:uid="{00000000-0005-0000-0000-0000B8070000}"/>
    <cellStyle name="Обычный 6 2 3 2 3 2 2 4 2" xfId="5217" xr:uid="{00000000-0005-0000-0000-0000B9070000}"/>
    <cellStyle name="Обычный 6 2 3 2 3 2 2 5" xfId="4522" xr:uid="{00000000-0005-0000-0000-0000BA070000}"/>
    <cellStyle name="Обычный 6 2 3 2 3 2 2 6" xfId="3136" xr:uid="{00000000-0005-0000-0000-0000BB070000}"/>
    <cellStyle name="Обычный 6 2 3 2 3 2 3" xfId="512" xr:uid="{00000000-0005-0000-0000-0000BC070000}"/>
    <cellStyle name="Обычный 6 2 3 2 3 2 3 2" xfId="1215" xr:uid="{00000000-0005-0000-0000-0000BD070000}"/>
    <cellStyle name="Обычный 6 2 3 2 3 2 3 2 2" xfId="6240" xr:uid="{00000000-0005-0000-0000-0000BE070000}"/>
    <cellStyle name="Обычный 6 2 3 2 3 2 3 2 3" xfId="4000" xr:uid="{00000000-0005-0000-0000-0000BF070000}"/>
    <cellStyle name="Обычный 6 2 3 2 3 2 3 3" xfId="1793" xr:uid="{00000000-0005-0000-0000-0000C0070000}"/>
    <cellStyle name="Обычный 6 2 3 2 3 2 3 3 2" xfId="6916" xr:uid="{00000000-0005-0000-0000-0000C1070000}"/>
    <cellStyle name="Обычный 6 2 3 2 3 2 3 4" xfId="2497" xr:uid="{00000000-0005-0000-0000-0000C2070000}"/>
    <cellStyle name="Обычный 6 2 3 2 3 2 3 4 2" xfId="5388" xr:uid="{00000000-0005-0000-0000-0000C3070000}"/>
    <cellStyle name="Обычный 6 2 3 2 3 2 3 5" xfId="4693" xr:uid="{00000000-0005-0000-0000-0000C4070000}"/>
    <cellStyle name="Обычный 6 2 3 2 3 2 3 6" xfId="3307" xr:uid="{00000000-0005-0000-0000-0000C5070000}"/>
    <cellStyle name="Обычный 6 2 3 2 3 2 4" xfId="675" xr:uid="{00000000-0005-0000-0000-0000C6070000}"/>
    <cellStyle name="Обычный 6 2 3 2 3 2 4 2" xfId="1949" xr:uid="{00000000-0005-0000-0000-0000C7070000}"/>
    <cellStyle name="Обычный 6 2 3 2 3 2 4 2 2" xfId="5544" xr:uid="{00000000-0005-0000-0000-0000C8070000}"/>
    <cellStyle name="Обычный 6 2 3 2 3 2 4 2 3" xfId="4155" xr:uid="{00000000-0005-0000-0000-0000C9070000}"/>
    <cellStyle name="Обычный 6 2 3 2 3 2 4 3" xfId="2653" xr:uid="{00000000-0005-0000-0000-0000CA070000}"/>
    <cellStyle name="Обычный 6 2 3 2 3 2 4 3 2" xfId="4848" xr:uid="{00000000-0005-0000-0000-0000CB070000}"/>
    <cellStyle name="Обычный 6 2 3 2 3 2 4 4" xfId="3462" xr:uid="{00000000-0005-0000-0000-0000CC070000}"/>
    <cellStyle name="Обычный 6 2 3 2 3 2 5" xfId="849" xr:uid="{00000000-0005-0000-0000-0000CD070000}"/>
    <cellStyle name="Обычный 6 2 3 2 3 2 5 2" xfId="5717" xr:uid="{00000000-0005-0000-0000-0000CE070000}"/>
    <cellStyle name="Обычный 6 2 3 2 3 2 5 3" xfId="3658" xr:uid="{00000000-0005-0000-0000-0000CF070000}"/>
    <cellStyle name="Обычный 6 2 3 2 3 2 6" xfId="1451" xr:uid="{00000000-0005-0000-0000-0000D0070000}"/>
    <cellStyle name="Обычный 6 2 3 2 3 2 6 2" xfId="5895" xr:uid="{00000000-0005-0000-0000-0000D1070000}"/>
    <cellStyle name="Обычный 6 2 3 2 3 2 7" xfId="2155" xr:uid="{00000000-0005-0000-0000-0000D2070000}"/>
    <cellStyle name="Обычный 6 2 3 2 3 2 7 2" xfId="6574" xr:uid="{00000000-0005-0000-0000-0000D3070000}"/>
    <cellStyle name="Обычный 6 2 3 2 3 2 8" xfId="5046" xr:uid="{00000000-0005-0000-0000-0000D4070000}"/>
    <cellStyle name="Обычный 6 2 3 2 3 2 9" xfId="4351" xr:uid="{00000000-0005-0000-0000-0000D5070000}"/>
    <cellStyle name="Обычный 6 2 3 2 3 3" xfId="170" xr:uid="{00000000-0005-0000-0000-0000D6070000}"/>
    <cellStyle name="Обычный 6 2 3 2 3 3 10" xfId="2966" xr:uid="{00000000-0005-0000-0000-0000D7070000}"/>
    <cellStyle name="Обычный 6 2 3 2 3 3 2" xfId="342" xr:uid="{00000000-0005-0000-0000-0000D8070000}"/>
    <cellStyle name="Обычный 6 2 3 2 3 3 2 2" xfId="1061" xr:uid="{00000000-0005-0000-0000-0000D9070000}"/>
    <cellStyle name="Обычный 6 2 3 2 3 3 2 2 2" xfId="6086" xr:uid="{00000000-0005-0000-0000-0000DA070000}"/>
    <cellStyle name="Обычный 6 2 3 2 3 3 2 2 3" xfId="3830" xr:uid="{00000000-0005-0000-0000-0000DB070000}"/>
    <cellStyle name="Обычный 6 2 3 2 3 3 2 3" xfId="1623" xr:uid="{00000000-0005-0000-0000-0000DC070000}"/>
    <cellStyle name="Обычный 6 2 3 2 3 3 2 3 2" xfId="6763" xr:uid="{00000000-0005-0000-0000-0000DD070000}"/>
    <cellStyle name="Обычный 6 2 3 2 3 3 2 4" xfId="2327" xr:uid="{00000000-0005-0000-0000-0000DE070000}"/>
    <cellStyle name="Обычный 6 2 3 2 3 3 2 4 2" xfId="5218" xr:uid="{00000000-0005-0000-0000-0000DF070000}"/>
    <cellStyle name="Обычный 6 2 3 2 3 3 2 5" xfId="4523" xr:uid="{00000000-0005-0000-0000-0000E0070000}"/>
    <cellStyle name="Обычный 6 2 3 2 3 3 2 6" xfId="3137" xr:uid="{00000000-0005-0000-0000-0000E1070000}"/>
    <cellStyle name="Обычный 6 2 3 2 3 3 3" xfId="513" xr:uid="{00000000-0005-0000-0000-0000E2070000}"/>
    <cellStyle name="Обычный 6 2 3 2 3 3 3 2" xfId="1216" xr:uid="{00000000-0005-0000-0000-0000E3070000}"/>
    <cellStyle name="Обычный 6 2 3 2 3 3 3 2 2" xfId="6241" xr:uid="{00000000-0005-0000-0000-0000E4070000}"/>
    <cellStyle name="Обычный 6 2 3 2 3 3 3 2 3" xfId="4001" xr:uid="{00000000-0005-0000-0000-0000E5070000}"/>
    <cellStyle name="Обычный 6 2 3 2 3 3 3 3" xfId="1794" xr:uid="{00000000-0005-0000-0000-0000E6070000}"/>
    <cellStyle name="Обычный 6 2 3 2 3 3 3 3 2" xfId="6917" xr:uid="{00000000-0005-0000-0000-0000E7070000}"/>
    <cellStyle name="Обычный 6 2 3 2 3 3 3 4" xfId="2498" xr:uid="{00000000-0005-0000-0000-0000E8070000}"/>
    <cellStyle name="Обычный 6 2 3 2 3 3 3 4 2" xfId="5389" xr:uid="{00000000-0005-0000-0000-0000E9070000}"/>
    <cellStyle name="Обычный 6 2 3 2 3 3 3 5" xfId="4694" xr:uid="{00000000-0005-0000-0000-0000EA070000}"/>
    <cellStyle name="Обычный 6 2 3 2 3 3 3 6" xfId="3308" xr:uid="{00000000-0005-0000-0000-0000EB070000}"/>
    <cellStyle name="Обычный 6 2 3 2 3 3 4" xfId="676" xr:uid="{00000000-0005-0000-0000-0000EC070000}"/>
    <cellStyle name="Обычный 6 2 3 2 3 3 4 2" xfId="1950" xr:uid="{00000000-0005-0000-0000-0000ED070000}"/>
    <cellStyle name="Обычный 6 2 3 2 3 3 4 2 2" xfId="5545" xr:uid="{00000000-0005-0000-0000-0000EE070000}"/>
    <cellStyle name="Обычный 6 2 3 2 3 3 4 2 3" xfId="4156" xr:uid="{00000000-0005-0000-0000-0000EF070000}"/>
    <cellStyle name="Обычный 6 2 3 2 3 3 4 3" xfId="2654" xr:uid="{00000000-0005-0000-0000-0000F0070000}"/>
    <cellStyle name="Обычный 6 2 3 2 3 3 4 3 2" xfId="4849" xr:uid="{00000000-0005-0000-0000-0000F1070000}"/>
    <cellStyle name="Обычный 6 2 3 2 3 3 4 4" xfId="3463" xr:uid="{00000000-0005-0000-0000-0000F2070000}"/>
    <cellStyle name="Обычный 6 2 3 2 3 3 5" xfId="850" xr:uid="{00000000-0005-0000-0000-0000F3070000}"/>
    <cellStyle name="Обычный 6 2 3 2 3 3 5 2" xfId="5718" xr:uid="{00000000-0005-0000-0000-0000F4070000}"/>
    <cellStyle name="Обычный 6 2 3 2 3 3 5 3" xfId="3659" xr:uid="{00000000-0005-0000-0000-0000F5070000}"/>
    <cellStyle name="Обычный 6 2 3 2 3 3 6" xfId="1452" xr:uid="{00000000-0005-0000-0000-0000F6070000}"/>
    <cellStyle name="Обычный 6 2 3 2 3 3 6 2" xfId="5896" xr:uid="{00000000-0005-0000-0000-0000F7070000}"/>
    <cellStyle name="Обычный 6 2 3 2 3 3 7" xfId="2156" xr:uid="{00000000-0005-0000-0000-0000F8070000}"/>
    <cellStyle name="Обычный 6 2 3 2 3 3 7 2" xfId="6575" xr:uid="{00000000-0005-0000-0000-0000F9070000}"/>
    <cellStyle name="Обычный 6 2 3 2 3 3 8" xfId="5047" xr:uid="{00000000-0005-0000-0000-0000FA070000}"/>
    <cellStyle name="Обычный 6 2 3 2 3 3 9" xfId="4352" xr:uid="{00000000-0005-0000-0000-0000FB070000}"/>
    <cellStyle name="Обычный 6 2 3 2 3 4" xfId="308" xr:uid="{00000000-0005-0000-0000-0000FC070000}"/>
    <cellStyle name="Обычный 6 2 3 2 3 4 2" xfId="1027" xr:uid="{00000000-0005-0000-0000-0000FD070000}"/>
    <cellStyle name="Обычный 6 2 3 2 3 4 2 2" xfId="6052" xr:uid="{00000000-0005-0000-0000-0000FE070000}"/>
    <cellStyle name="Обычный 6 2 3 2 3 4 2 3" xfId="3796" xr:uid="{00000000-0005-0000-0000-0000FF070000}"/>
    <cellStyle name="Обычный 6 2 3 2 3 4 3" xfId="1589" xr:uid="{00000000-0005-0000-0000-000000080000}"/>
    <cellStyle name="Обычный 6 2 3 2 3 4 3 2" xfId="6729" xr:uid="{00000000-0005-0000-0000-000001080000}"/>
    <cellStyle name="Обычный 6 2 3 2 3 4 4" xfId="2293" xr:uid="{00000000-0005-0000-0000-000002080000}"/>
    <cellStyle name="Обычный 6 2 3 2 3 4 4 2" xfId="5184" xr:uid="{00000000-0005-0000-0000-000003080000}"/>
    <cellStyle name="Обычный 6 2 3 2 3 4 5" xfId="4489" xr:uid="{00000000-0005-0000-0000-000004080000}"/>
    <cellStyle name="Обычный 6 2 3 2 3 4 6" xfId="3103" xr:uid="{00000000-0005-0000-0000-000005080000}"/>
    <cellStyle name="Обычный 6 2 3 2 3 5" xfId="479" xr:uid="{00000000-0005-0000-0000-000006080000}"/>
    <cellStyle name="Обычный 6 2 3 2 3 5 2" xfId="1214" xr:uid="{00000000-0005-0000-0000-000007080000}"/>
    <cellStyle name="Обычный 6 2 3 2 3 5 2 2" xfId="6239" xr:uid="{00000000-0005-0000-0000-000008080000}"/>
    <cellStyle name="Обычный 6 2 3 2 3 5 2 3" xfId="3967" xr:uid="{00000000-0005-0000-0000-000009080000}"/>
    <cellStyle name="Обычный 6 2 3 2 3 5 3" xfId="1760" xr:uid="{00000000-0005-0000-0000-00000A080000}"/>
    <cellStyle name="Обычный 6 2 3 2 3 5 3 2" xfId="6915" xr:uid="{00000000-0005-0000-0000-00000B080000}"/>
    <cellStyle name="Обычный 6 2 3 2 3 5 4" xfId="2464" xr:uid="{00000000-0005-0000-0000-00000C080000}"/>
    <cellStyle name="Обычный 6 2 3 2 3 5 4 2" xfId="5355" xr:uid="{00000000-0005-0000-0000-00000D080000}"/>
    <cellStyle name="Обычный 6 2 3 2 3 5 5" xfId="4660" xr:uid="{00000000-0005-0000-0000-00000E080000}"/>
    <cellStyle name="Обычный 6 2 3 2 3 5 6" xfId="3274" xr:uid="{00000000-0005-0000-0000-00000F080000}"/>
    <cellStyle name="Обычный 6 2 3 2 3 6" xfId="674" xr:uid="{00000000-0005-0000-0000-000010080000}"/>
    <cellStyle name="Обычный 6 2 3 2 3 6 2" xfId="1948" xr:uid="{00000000-0005-0000-0000-000011080000}"/>
    <cellStyle name="Обычный 6 2 3 2 3 6 2 2" xfId="5543" xr:uid="{00000000-0005-0000-0000-000012080000}"/>
    <cellStyle name="Обычный 6 2 3 2 3 6 2 3" xfId="4154" xr:uid="{00000000-0005-0000-0000-000013080000}"/>
    <cellStyle name="Обычный 6 2 3 2 3 6 3" xfId="2652" xr:uid="{00000000-0005-0000-0000-000014080000}"/>
    <cellStyle name="Обычный 6 2 3 2 3 6 3 2" xfId="4847" xr:uid="{00000000-0005-0000-0000-000015080000}"/>
    <cellStyle name="Обычный 6 2 3 2 3 6 4" xfId="3461" xr:uid="{00000000-0005-0000-0000-000016080000}"/>
    <cellStyle name="Обычный 6 2 3 2 3 7" xfId="848" xr:uid="{00000000-0005-0000-0000-000017080000}"/>
    <cellStyle name="Обычный 6 2 3 2 3 7 2" xfId="5716" xr:uid="{00000000-0005-0000-0000-000018080000}"/>
    <cellStyle name="Обычный 6 2 3 2 3 7 3" xfId="3625" xr:uid="{00000000-0005-0000-0000-000019080000}"/>
    <cellStyle name="Обычный 6 2 3 2 3 8" xfId="1418" xr:uid="{00000000-0005-0000-0000-00001A080000}"/>
    <cellStyle name="Обычный 6 2 3 2 3 8 2" xfId="5894" xr:uid="{00000000-0005-0000-0000-00001B080000}"/>
    <cellStyle name="Обычный 6 2 3 2 3 9" xfId="2122" xr:uid="{00000000-0005-0000-0000-00001C080000}"/>
    <cellStyle name="Обычный 6 2 3 2 3 9 2" xfId="6573" xr:uid="{00000000-0005-0000-0000-00001D080000}"/>
    <cellStyle name="Обычный 6 2 3 2 4" xfId="171" xr:uid="{00000000-0005-0000-0000-00001E080000}"/>
    <cellStyle name="Обычный 6 2 3 2 4 10" xfId="2967" xr:uid="{00000000-0005-0000-0000-00001F080000}"/>
    <cellStyle name="Обычный 6 2 3 2 4 2" xfId="343" xr:uid="{00000000-0005-0000-0000-000020080000}"/>
    <cellStyle name="Обычный 6 2 3 2 4 2 2" xfId="1062" xr:uid="{00000000-0005-0000-0000-000021080000}"/>
    <cellStyle name="Обычный 6 2 3 2 4 2 2 2" xfId="6087" xr:uid="{00000000-0005-0000-0000-000022080000}"/>
    <cellStyle name="Обычный 6 2 3 2 4 2 2 3" xfId="3831" xr:uid="{00000000-0005-0000-0000-000023080000}"/>
    <cellStyle name="Обычный 6 2 3 2 4 2 3" xfId="1624" xr:uid="{00000000-0005-0000-0000-000024080000}"/>
    <cellStyle name="Обычный 6 2 3 2 4 2 3 2" xfId="6764" xr:uid="{00000000-0005-0000-0000-000025080000}"/>
    <cellStyle name="Обычный 6 2 3 2 4 2 4" xfId="2328" xr:uid="{00000000-0005-0000-0000-000026080000}"/>
    <cellStyle name="Обычный 6 2 3 2 4 2 4 2" xfId="5219" xr:uid="{00000000-0005-0000-0000-000027080000}"/>
    <cellStyle name="Обычный 6 2 3 2 4 2 5" xfId="4524" xr:uid="{00000000-0005-0000-0000-000028080000}"/>
    <cellStyle name="Обычный 6 2 3 2 4 2 6" xfId="3138" xr:uid="{00000000-0005-0000-0000-000029080000}"/>
    <cellStyle name="Обычный 6 2 3 2 4 3" xfId="514" xr:uid="{00000000-0005-0000-0000-00002A080000}"/>
    <cellStyle name="Обычный 6 2 3 2 4 3 2" xfId="1217" xr:uid="{00000000-0005-0000-0000-00002B080000}"/>
    <cellStyle name="Обычный 6 2 3 2 4 3 2 2" xfId="6242" xr:uid="{00000000-0005-0000-0000-00002C080000}"/>
    <cellStyle name="Обычный 6 2 3 2 4 3 2 3" xfId="4002" xr:uid="{00000000-0005-0000-0000-00002D080000}"/>
    <cellStyle name="Обычный 6 2 3 2 4 3 3" xfId="1795" xr:uid="{00000000-0005-0000-0000-00002E080000}"/>
    <cellStyle name="Обычный 6 2 3 2 4 3 3 2" xfId="6918" xr:uid="{00000000-0005-0000-0000-00002F080000}"/>
    <cellStyle name="Обычный 6 2 3 2 4 3 4" xfId="2499" xr:uid="{00000000-0005-0000-0000-000030080000}"/>
    <cellStyle name="Обычный 6 2 3 2 4 3 4 2" xfId="5390" xr:uid="{00000000-0005-0000-0000-000031080000}"/>
    <cellStyle name="Обычный 6 2 3 2 4 3 5" xfId="4695" xr:uid="{00000000-0005-0000-0000-000032080000}"/>
    <cellStyle name="Обычный 6 2 3 2 4 3 6" xfId="3309" xr:uid="{00000000-0005-0000-0000-000033080000}"/>
    <cellStyle name="Обычный 6 2 3 2 4 4" xfId="677" xr:uid="{00000000-0005-0000-0000-000034080000}"/>
    <cellStyle name="Обычный 6 2 3 2 4 4 2" xfId="1951" xr:uid="{00000000-0005-0000-0000-000035080000}"/>
    <cellStyle name="Обычный 6 2 3 2 4 4 2 2" xfId="5546" xr:uid="{00000000-0005-0000-0000-000036080000}"/>
    <cellStyle name="Обычный 6 2 3 2 4 4 2 3" xfId="4157" xr:uid="{00000000-0005-0000-0000-000037080000}"/>
    <cellStyle name="Обычный 6 2 3 2 4 4 3" xfId="2655" xr:uid="{00000000-0005-0000-0000-000038080000}"/>
    <cellStyle name="Обычный 6 2 3 2 4 4 3 2" xfId="4850" xr:uid="{00000000-0005-0000-0000-000039080000}"/>
    <cellStyle name="Обычный 6 2 3 2 4 4 4" xfId="3464" xr:uid="{00000000-0005-0000-0000-00003A080000}"/>
    <cellStyle name="Обычный 6 2 3 2 4 5" xfId="851" xr:uid="{00000000-0005-0000-0000-00003B080000}"/>
    <cellStyle name="Обычный 6 2 3 2 4 5 2" xfId="5719" xr:uid="{00000000-0005-0000-0000-00003C080000}"/>
    <cellStyle name="Обычный 6 2 3 2 4 5 3" xfId="3660" xr:uid="{00000000-0005-0000-0000-00003D080000}"/>
    <cellStyle name="Обычный 6 2 3 2 4 6" xfId="1453" xr:uid="{00000000-0005-0000-0000-00003E080000}"/>
    <cellStyle name="Обычный 6 2 3 2 4 6 2" xfId="5897" xr:uid="{00000000-0005-0000-0000-00003F080000}"/>
    <cellStyle name="Обычный 6 2 3 2 4 7" xfId="2157" xr:uid="{00000000-0005-0000-0000-000040080000}"/>
    <cellStyle name="Обычный 6 2 3 2 4 7 2" xfId="6576" xr:uid="{00000000-0005-0000-0000-000041080000}"/>
    <cellStyle name="Обычный 6 2 3 2 4 8" xfId="5048" xr:uid="{00000000-0005-0000-0000-000042080000}"/>
    <cellStyle name="Обычный 6 2 3 2 4 9" xfId="4353" xr:uid="{00000000-0005-0000-0000-000043080000}"/>
    <cellStyle name="Обычный 6 2 3 2 5" xfId="172" xr:uid="{00000000-0005-0000-0000-000044080000}"/>
    <cellStyle name="Обычный 6 2 3 2 5 10" xfId="2968" xr:uid="{00000000-0005-0000-0000-000045080000}"/>
    <cellStyle name="Обычный 6 2 3 2 5 2" xfId="344" xr:uid="{00000000-0005-0000-0000-000046080000}"/>
    <cellStyle name="Обычный 6 2 3 2 5 2 2" xfId="1063" xr:uid="{00000000-0005-0000-0000-000047080000}"/>
    <cellStyle name="Обычный 6 2 3 2 5 2 2 2" xfId="6088" xr:uid="{00000000-0005-0000-0000-000048080000}"/>
    <cellStyle name="Обычный 6 2 3 2 5 2 2 3" xfId="3832" xr:uid="{00000000-0005-0000-0000-000049080000}"/>
    <cellStyle name="Обычный 6 2 3 2 5 2 3" xfId="1625" xr:uid="{00000000-0005-0000-0000-00004A080000}"/>
    <cellStyle name="Обычный 6 2 3 2 5 2 3 2" xfId="6765" xr:uid="{00000000-0005-0000-0000-00004B080000}"/>
    <cellStyle name="Обычный 6 2 3 2 5 2 4" xfId="2329" xr:uid="{00000000-0005-0000-0000-00004C080000}"/>
    <cellStyle name="Обычный 6 2 3 2 5 2 4 2" xfId="5220" xr:uid="{00000000-0005-0000-0000-00004D080000}"/>
    <cellStyle name="Обычный 6 2 3 2 5 2 5" xfId="4525" xr:uid="{00000000-0005-0000-0000-00004E080000}"/>
    <cellStyle name="Обычный 6 2 3 2 5 2 6" xfId="3139" xr:uid="{00000000-0005-0000-0000-00004F080000}"/>
    <cellStyle name="Обычный 6 2 3 2 5 3" xfId="515" xr:uid="{00000000-0005-0000-0000-000050080000}"/>
    <cellStyle name="Обычный 6 2 3 2 5 3 2" xfId="1218" xr:uid="{00000000-0005-0000-0000-000051080000}"/>
    <cellStyle name="Обычный 6 2 3 2 5 3 2 2" xfId="6243" xr:uid="{00000000-0005-0000-0000-000052080000}"/>
    <cellStyle name="Обычный 6 2 3 2 5 3 2 3" xfId="4003" xr:uid="{00000000-0005-0000-0000-000053080000}"/>
    <cellStyle name="Обычный 6 2 3 2 5 3 3" xfId="1796" xr:uid="{00000000-0005-0000-0000-000054080000}"/>
    <cellStyle name="Обычный 6 2 3 2 5 3 3 2" xfId="6919" xr:uid="{00000000-0005-0000-0000-000055080000}"/>
    <cellStyle name="Обычный 6 2 3 2 5 3 4" xfId="2500" xr:uid="{00000000-0005-0000-0000-000056080000}"/>
    <cellStyle name="Обычный 6 2 3 2 5 3 4 2" xfId="5391" xr:uid="{00000000-0005-0000-0000-000057080000}"/>
    <cellStyle name="Обычный 6 2 3 2 5 3 5" xfId="4696" xr:uid="{00000000-0005-0000-0000-000058080000}"/>
    <cellStyle name="Обычный 6 2 3 2 5 3 6" xfId="3310" xr:uid="{00000000-0005-0000-0000-000059080000}"/>
    <cellStyle name="Обычный 6 2 3 2 5 4" xfId="678" xr:uid="{00000000-0005-0000-0000-00005A080000}"/>
    <cellStyle name="Обычный 6 2 3 2 5 4 2" xfId="1952" xr:uid="{00000000-0005-0000-0000-00005B080000}"/>
    <cellStyle name="Обычный 6 2 3 2 5 4 2 2" xfId="5547" xr:uid="{00000000-0005-0000-0000-00005C080000}"/>
    <cellStyle name="Обычный 6 2 3 2 5 4 2 3" xfId="4158" xr:uid="{00000000-0005-0000-0000-00005D080000}"/>
    <cellStyle name="Обычный 6 2 3 2 5 4 3" xfId="2656" xr:uid="{00000000-0005-0000-0000-00005E080000}"/>
    <cellStyle name="Обычный 6 2 3 2 5 4 3 2" xfId="4851" xr:uid="{00000000-0005-0000-0000-00005F080000}"/>
    <cellStyle name="Обычный 6 2 3 2 5 4 4" xfId="3465" xr:uid="{00000000-0005-0000-0000-000060080000}"/>
    <cellStyle name="Обычный 6 2 3 2 5 5" xfId="852" xr:uid="{00000000-0005-0000-0000-000061080000}"/>
    <cellStyle name="Обычный 6 2 3 2 5 5 2" xfId="5720" xr:uid="{00000000-0005-0000-0000-000062080000}"/>
    <cellStyle name="Обычный 6 2 3 2 5 5 3" xfId="3661" xr:uid="{00000000-0005-0000-0000-000063080000}"/>
    <cellStyle name="Обычный 6 2 3 2 5 6" xfId="1454" xr:uid="{00000000-0005-0000-0000-000064080000}"/>
    <cellStyle name="Обычный 6 2 3 2 5 6 2" xfId="5898" xr:uid="{00000000-0005-0000-0000-000065080000}"/>
    <cellStyle name="Обычный 6 2 3 2 5 7" xfId="2158" xr:uid="{00000000-0005-0000-0000-000066080000}"/>
    <cellStyle name="Обычный 6 2 3 2 5 7 2" xfId="6577" xr:uid="{00000000-0005-0000-0000-000067080000}"/>
    <cellStyle name="Обычный 6 2 3 2 5 8" xfId="5049" xr:uid="{00000000-0005-0000-0000-000068080000}"/>
    <cellStyle name="Обычный 6 2 3 2 5 9" xfId="4354" xr:uid="{00000000-0005-0000-0000-000069080000}"/>
    <cellStyle name="Обычный 6 2 3 2 6" xfId="289" xr:uid="{00000000-0005-0000-0000-00006A080000}"/>
    <cellStyle name="Обычный 6 2 3 2 6 2" xfId="1008" xr:uid="{00000000-0005-0000-0000-00006B080000}"/>
    <cellStyle name="Обычный 6 2 3 2 6 2 2" xfId="6033" xr:uid="{00000000-0005-0000-0000-00006C080000}"/>
    <cellStyle name="Обычный 6 2 3 2 6 2 3" xfId="3777" xr:uid="{00000000-0005-0000-0000-00006D080000}"/>
    <cellStyle name="Обычный 6 2 3 2 6 3" xfId="1570" xr:uid="{00000000-0005-0000-0000-00006E080000}"/>
    <cellStyle name="Обычный 6 2 3 2 6 3 2" xfId="6710" xr:uid="{00000000-0005-0000-0000-00006F080000}"/>
    <cellStyle name="Обычный 6 2 3 2 6 4" xfId="2274" xr:uid="{00000000-0005-0000-0000-000070080000}"/>
    <cellStyle name="Обычный 6 2 3 2 6 4 2" xfId="5165" xr:uid="{00000000-0005-0000-0000-000071080000}"/>
    <cellStyle name="Обычный 6 2 3 2 6 5" xfId="4470" xr:uid="{00000000-0005-0000-0000-000072080000}"/>
    <cellStyle name="Обычный 6 2 3 2 6 6" xfId="3084" xr:uid="{00000000-0005-0000-0000-000073080000}"/>
    <cellStyle name="Обычный 6 2 3 2 7" xfId="460" xr:uid="{00000000-0005-0000-0000-000074080000}"/>
    <cellStyle name="Обычный 6 2 3 2 7 2" xfId="1207" xr:uid="{00000000-0005-0000-0000-000075080000}"/>
    <cellStyle name="Обычный 6 2 3 2 7 2 2" xfId="6232" xr:uid="{00000000-0005-0000-0000-000076080000}"/>
    <cellStyle name="Обычный 6 2 3 2 7 2 3" xfId="3948" xr:uid="{00000000-0005-0000-0000-000077080000}"/>
    <cellStyle name="Обычный 6 2 3 2 7 3" xfId="1741" xr:uid="{00000000-0005-0000-0000-000078080000}"/>
    <cellStyle name="Обычный 6 2 3 2 7 3 2" xfId="6908" xr:uid="{00000000-0005-0000-0000-000079080000}"/>
    <cellStyle name="Обычный 6 2 3 2 7 4" xfId="2445" xr:uid="{00000000-0005-0000-0000-00007A080000}"/>
    <cellStyle name="Обычный 6 2 3 2 7 4 2" xfId="5336" xr:uid="{00000000-0005-0000-0000-00007B080000}"/>
    <cellStyle name="Обычный 6 2 3 2 7 5" xfId="4641" xr:uid="{00000000-0005-0000-0000-00007C080000}"/>
    <cellStyle name="Обычный 6 2 3 2 7 6" xfId="3255" xr:uid="{00000000-0005-0000-0000-00007D080000}"/>
    <cellStyle name="Обычный 6 2 3 2 8" xfId="667" xr:uid="{00000000-0005-0000-0000-00007E080000}"/>
    <cellStyle name="Обычный 6 2 3 2 8 2" xfId="1941" xr:uid="{00000000-0005-0000-0000-00007F080000}"/>
    <cellStyle name="Обычный 6 2 3 2 8 2 2" xfId="5536" xr:uid="{00000000-0005-0000-0000-000080080000}"/>
    <cellStyle name="Обычный 6 2 3 2 8 2 3" xfId="4147" xr:uid="{00000000-0005-0000-0000-000081080000}"/>
    <cellStyle name="Обычный 6 2 3 2 8 3" xfId="2645" xr:uid="{00000000-0005-0000-0000-000082080000}"/>
    <cellStyle name="Обычный 6 2 3 2 8 3 2" xfId="4840" xr:uid="{00000000-0005-0000-0000-000083080000}"/>
    <cellStyle name="Обычный 6 2 3 2 8 4" xfId="3454" xr:uid="{00000000-0005-0000-0000-000084080000}"/>
    <cellStyle name="Обычный 6 2 3 2 9" xfId="841" xr:uid="{00000000-0005-0000-0000-000085080000}"/>
    <cellStyle name="Обычный 6 2 3 2 9 2" xfId="5709" xr:uid="{00000000-0005-0000-0000-000086080000}"/>
    <cellStyle name="Обычный 6 2 3 2 9 3" xfId="3606" xr:uid="{00000000-0005-0000-0000-000087080000}"/>
    <cellStyle name="Обычный 6 2 3 3" xfId="132" xr:uid="{00000000-0005-0000-0000-000088080000}"/>
    <cellStyle name="Обычный 6 2 3 3 10" xfId="2118" xr:uid="{00000000-0005-0000-0000-000089080000}"/>
    <cellStyle name="Обычный 6 2 3 3 10 2" xfId="6578" xr:uid="{00000000-0005-0000-0000-00008A080000}"/>
    <cellStyle name="Обычный 6 2 3 3 11" xfId="5009" xr:uid="{00000000-0005-0000-0000-00008B080000}"/>
    <cellStyle name="Обычный 6 2 3 3 12" xfId="4314" xr:uid="{00000000-0005-0000-0000-00008C080000}"/>
    <cellStyle name="Обычный 6 2 3 3 13" xfId="2928" xr:uid="{00000000-0005-0000-0000-00008D080000}"/>
    <cellStyle name="Обычный 6 2 3 3 2" xfId="173" xr:uid="{00000000-0005-0000-0000-00008E080000}"/>
    <cellStyle name="Обычный 6 2 3 3 2 10" xfId="5050" xr:uid="{00000000-0005-0000-0000-00008F080000}"/>
    <cellStyle name="Обычный 6 2 3 3 2 11" xfId="4355" xr:uid="{00000000-0005-0000-0000-000090080000}"/>
    <cellStyle name="Обычный 6 2 3 3 2 12" xfId="2969" xr:uid="{00000000-0005-0000-0000-000091080000}"/>
    <cellStyle name="Обычный 6 2 3 3 2 2" xfId="174" xr:uid="{00000000-0005-0000-0000-000092080000}"/>
    <cellStyle name="Обычный 6 2 3 3 2 2 10" xfId="2970" xr:uid="{00000000-0005-0000-0000-000093080000}"/>
    <cellStyle name="Обычный 6 2 3 3 2 2 2" xfId="346" xr:uid="{00000000-0005-0000-0000-000094080000}"/>
    <cellStyle name="Обычный 6 2 3 3 2 2 2 2" xfId="1065" xr:uid="{00000000-0005-0000-0000-000095080000}"/>
    <cellStyle name="Обычный 6 2 3 3 2 2 2 2 2" xfId="6090" xr:uid="{00000000-0005-0000-0000-000096080000}"/>
    <cellStyle name="Обычный 6 2 3 3 2 2 2 2 3" xfId="3834" xr:uid="{00000000-0005-0000-0000-000097080000}"/>
    <cellStyle name="Обычный 6 2 3 3 2 2 2 3" xfId="1627" xr:uid="{00000000-0005-0000-0000-000098080000}"/>
    <cellStyle name="Обычный 6 2 3 3 2 2 2 3 2" xfId="6767" xr:uid="{00000000-0005-0000-0000-000099080000}"/>
    <cellStyle name="Обычный 6 2 3 3 2 2 2 4" xfId="2331" xr:uid="{00000000-0005-0000-0000-00009A080000}"/>
    <cellStyle name="Обычный 6 2 3 3 2 2 2 4 2" xfId="5222" xr:uid="{00000000-0005-0000-0000-00009B080000}"/>
    <cellStyle name="Обычный 6 2 3 3 2 2 2 5" xfId="4527" xr:uid="{00000000-0005-0000-0000-00009C080000}"/>
    <cellStyle name="Обычный 6 2 3 3 2 2 2 6" xfId="3141" xr:uid="{00000000-0005-0000-0000-00009D080000}"/>
    <cellStyle name="Обычный 6 2 3 3 2 2 3" xfId="517" xr:uid="{00000000-0005-0000-0000-00009E080000}"/>
    <cellStyle name="Обычный 6 2 3 3 2 2 3 2" xfId="1221" xr:uid="{00000000-0005-0000-0000-00009F080000}"/>
    <cellStyle name="Обычный 6 2 3 3 2 2 3 2 2" xfId="6246" xr:uid="{00000000-0005-0000-0000-0000A0080000}"/>
    <cellStyle name="Обычный 6 2 3 3 2 2 3 2 3" xfId="4005" xr:uid="{00000000-0005-0000-0000-0000A1080000}"/>
    <cellStyle name="Обычный 6 2 3 3 2 2 3 3" xfId="1798" xr:uid="{00000000-0005-0000-0000-0000A2080000}"/>
    <cellStyle name="Обычный 6 2 3 3 2 2 3 3 2" xfId="6922" xr:uid="{00000000-0005-0000-0000-0000A3080000}"/>
    <cellStyle name="Обычный 6 2 3 3 2 2 3 4" xfId="2502" xr:uid="{00000000-0005-0000-0000-0000A4080000}"/>
    <cellStyle name="Обычный 6 2 3 3 2 2 3 4 2" xfId="5393" xr:uid="{00000000-0005-0000-0000-0000A5080000}"/>
    <cellStyle name="Обычный 6 2 3 3 2 2 3 5" xfId="4698" xr:uid="{00000000-0005-0000-0000-0000A6080000}"/>
    <cellStyle name="Обычный 6 2 3 3 2 2 3 6" xfId="3312" xr:uid="{00000000-0005-0000-0000-0000A7080000}"/>
    <cellStyle name="Обычный 6 2 3 3 2 2 4" xfId="681" xr:uid="{00000000-0005-0000-0000-0000A8080000}"/>
    <cellStyle name="Обычный 6 2 3 3 2 2 4 2" xfId="1955" xr:uid="{00000000-0005-0000-0000-0000A9080000}"/>
    <cellStyle name="Обычный 6 2 3 3 2 2 4 2 2" xfId="5550" xr:uid="{00000000-0005-0000-0000-0000AA080000}"/>
    <cellStyle name="Обычный 6 2 3 3 2 2 4 2 3" xfId="4161" xr:uid="{00000000-0005-0000-0000-0000AB080000}"/>
    <cellStyle name="Обычный 6 2 3 3 2 2 4 3" xfId="2659" xr:uid="{00000000-0005-0000-0000-0000AC080000}"/>
    <cellStyle name="Обычный 6 2 3 3 2 2 4 3 2" xfId="4854" xr:uid="{00000000-0005-0000-0000-0000AD080000}"/>
    <cellStyle name="Обычный 6 2 3 3 2 2 4 4" xfId="3468" xr:uid="{00000000-0005-0000-0000-0000AE080000}"/>
    <cellStyle name="Обычный 6 2 3 3 2 2 5" xfId="855" xr:uid="{00000000-0005-0000-0000-0000AF080000}"/>
    <cellStyle name="Обычный 6 2 3 3 2 2 5 2" xfId="5723" xr:uid="{00000000-0005-0000-0000-0000B0080000}"/>
    <cellStyle name="Обычный 6 2 3 3 2 2 5 3" xfId="3663" xr:uid="{00000000-0005-0000-0000-0000B1080000}"/>
    <cellStyle name="Обычный 6 2 3 3 2 2 6" xfId="1456" xr:uid="{00000000-0005-0000-0000-0000B2080000}"/>
    <cellStyle name="Обычный 6 2 3 3 2 2 6 2" xfId="5901" xr:uid="{00000000-0005-0000-0000-0000B3080000}"/>
    <cellStyle name="Обычный 6 2 3 3 2 2 7" xfId="2160" xr:uid="{00000000-0005-0000-0000-0000B4080000}"/>
    <cellStyle name="Обычный 6 2 3 3 2 2 7 2" xfId="6580" xr:uid="{00000000-0005-0000-0000-0000B5080000}"/>
    <cellStyle name="Обычный 6 2 3 3 2 2 8" xfId="5051" xr:uid="{00000000-0005-0000-0000-0000B6080000}"/>
    <cellStyle name="Обычный 6 2 3 3 2 2 9" xfId="4356" xr:uid="{00000000-0005-0000-0000-0000B7080000}"/>
    <cellStyle name="Обычный 6 2 3 3 2 3" xfId="175" xr:uid="{00000000-0005-0000-0000-0000B8080000}"/>
    <cellStyle name="Обычный 6 2 3 3 2 3 10" xfId="2971" xr:uid="{00000000-0005-0000-0000-0000B9080000}"/>
    <cellStyle name="Обычный 6 2 3 3 2 3 2" xfId="347" xr:uid="{00000000-0005-0000-0000-0000BA080000}"/>
    <cellStyle name="Обычный 6 2 3 3 2 3 2 2" xfId="1066" xr:uid="{00000000-0005-0000-0000-0000BB080000}"/>
    <cellStyle name="Обычный 6 2 3 3 2 3 2 2 2" xfId="6091" xr:uid="{00000000-0005-0000-0000-0000BC080000}"/>
    <cellStyle name="Обычный 6 2 3 3 2 3 2 2 3" xfId="3835" xr:uid="{00000000-0005-0000-0000-0000BD080000}"/>
    <cellStyle name="Обычный 6 2 3 3 2 3 2 3" xfId="1628" xr:uid="{00000000-0005-0000-0000-0000BE080000}"/>
    <cellStyle name="Обычный 6 2 3 3 2 3 2 3 2" xfId="6768" xr:uid="{00000000-0005-0000-0000-0000BF080000}"/>
    <cellStyle name="Обычный 6 2 3 3 2 3 2 4" xfId="2332" xr:uid="{00000000-0005-0000-0000-0000C0080000}"/>
    <cellStyle name="Обычный 6 2 3 3 2 3 2 4 2" xfId="5223" xr:uid="{00000000-0005-0000-0000-0000C1080000}"/>
    <cellStyle name="Обычный 6 2 3 3 2 3 2 5" xfId="4528" xr:uid="{00000000-0005-0000-0000-0000C2080000}"/>
    <cellStyle name="Обычный 6 2 3 3 2 3 2 6" xfId="3142" xr:uid="{00000000-0005-0000-0000-0000C3080000}"/>
    <cellStyle name="Обычный 6 2 3 3 2 3 3" xfId="518" xr:uid="{00000000-0005-0000-0000-0000C4080000}"/>
    <cellStyle name="Обычный 6 2 3 3 2 3 3 2" xfId="1222" xr:uid="{00000000-0005-0000-0000-0000C5080000}"/>
    <cellStyle name="Обычный 6 2 3 3 2 3 3 2 2" xfId="6247" xr:uid="{00000000-0005-0000-0000-0000C6080000}"/>
    <cellStyle name="Обычный 6 2 3 3 2 3 3 2 3" xfId="4006" xr:uid="{00000000-0005-0000-0000-0000C7080000}"/>
    <cellStyle name="Обычный 6 2 3 3 2 3 3 3" xfId="1799" xr:uid="{00000000-0005-0000-0000-0000C8080000}"/>
    <cellStyle name="Обычный 6 2 3 3 2 3 3 3 2" xfId="6923" xr:uid="{00000000-0005-0000-0000-0000C9080000}"/>
    <cellStyle name="Обычный 6 2 3 3 2 3 3 4" xfId="2503" xr:uid="{00000000-0005-0000-0000-0000CA080000}"/>
    <cellStyle name="Обычный 6 2 3 3 2 3 3 4 2" xfId="5394" xr:uid="{00000000-0005-0000-0000-0000CB080000}"/>
    <cellStyle name="Обычный 6 2 3 3 2 3 3 5" xfId="4699" xr:uid="{00000000-0005-0000-0000-0000CC080000}"/>
    <cellStyle name="Обычный 6 2 3 3 2 3 3 6" xfId="3313" xr:uid="{00000000-0005-0000-0000-0000CD080000}"/>
    <cellStyle name="Обычный 6 2 3 3 2 3 4" xfId="682" xr:uid="{00000000-0005-0000-0000-0000CE080000}"/>
    <cellStyle name="Обычный 6 2 3 3 2 3 4 2" xfId="1956" xr:uid="{00000000-0005-0000-0000-0000CF080000}"/>
    <cellStyle name="Обычный 6 2 3 3 2 3 4 2 2" xfId="5551" xr:uid="{00000000-0005-0000-0000-0000D0080000}"/>
    <cellStyle name="Обычный 6 2 3 3 2 3 4 2 3" xfId="4162" xr:uid="{00000000-0005-0000-0000-0000D1080000}"/>
    <cellStyle name="Обычный 6 2 3 3 2 3 4 3" xfId="2660" xr:uid="{00000000-0005-0000-0000-0000D2080000}"/>
    <cellStyle name="Обычный 6 2 3 3 2 3 4 3 2" xfId="4855" xr:uid="{00000000-0005-0000-0000-0000D3080000}"/>
    <cellStyle name="Обычный 6 2 3 3 2 3 4 4" xfId="3469" xr:uid="{00000000-0005-0000-0000-0000D4080000}"/>
    <cellStyle name="Обычный 6 2 3 3 2 3 5" xfId="856" xr:uid="{00000000-0005-0000-0000-0000D5080000}"/>
    <cellStyle name="Обычный 6 2 3 3 2 3 5 2" xfId="5724" xr:uid="{00000000-0005-0000-0000-0000D6080000}"/>
    <cellStyle name="Обычный 6 2 3 3 2 3 5 3" xfId="3664" xr:uid="{00000000-0005-0000-0000-0000D7080000}"/>
    <cellStyle name="Обычный 6 2 3 3 2 3 6" xfId="1457" xr:uid="{00000000-0005-0000-0000-0000D8080000}"/>
    <cellStyle name="Обычный 6 2 3 3 2 3 6 2" xfId="5902" xr:uid="{00000000-0005-0000-0000-0000D9080000}"/>
    <cellStyle name="Обычный 6 2 3 3 2 3 7" xfId="2161" xr:uid="{00000000-0005-0000-0000-0000DA080000}"/>
    <cellStyle name="Обычный 6 2 3 3 2 3 7 2" xfId="6581" xr:uid="{00000000-0005-0000-0000-0000DB080000}"/>
    <cellStyle name="Обычный 6 2 3 3 2 3 8" xfId="5052" xr:uid="{00000000-0005-0000-0000-0000DC080000}"/>
    <cellStyle name="Обычный 6 2 3 3 2 3 9" xfId="4357" xr:uid="{00000000-0005-0000-0000-0000DD080000}"/>
    <cellStyle name="Обычный 6 2 3 3 2 4" xfId="345" xr:uid="{00000000-0005-0000-0000-0000DE080000}"/>
    <cellStyle name="Обычный 6 2 3 3 2 4 2" xfId="1064" xr:uid="{00000000-0005-0000-0000-0000DF080000}"/>
    <cellStyle name="Обычный 6 2 3 3 2 4 2 2" xfId="6089" xr:uid="{00000000-0005-0000-0000-0000E0080000}"/>
    <cellStyle name="Обычный 6 2 3 3 2 4 2 3" xfId="3833" xr:uid="{00000000-0005-0000-0000-0000E1080000}"/>
    <cellStyle name="Обычный 6 2 3 3 2 4 3" xfId="1626" xr:uid="{00000000-0005-0000-0000-0000E2080000}"/>
    <cellStyle name="Обычный 6 2 3 3 2 4 3 2" xfId="6766" xr:uid="{00000000-0005-0000-0000-0000E3080000}"/>
    <cellStyle name="Обычный 6 2 3 3 2 4 4" xfId="2330" xr:uid="{00000000-0005-0000-0000-0000E4080000}"/>
    <cellStyle name="Обычный 6 2 3 3 2 4 4 2" xfId="5221" xr:uid="{00000000-0005-0000-0000-0000E5080000}"/>
    <cellStyle name="Обычный 6 2 3 3 2 4 5" xfId="4526" xr:uid="{00000000-0005-0000-0000-0000E6080000}"/>
    <cellStyle name="Обычный 6 2 3 3 2 4 6" xfId="3140" xr:uid="{00000000-0005-0000-0000-0000E7080000}"/>
    <cellStyle name="Обычный 6 2 3 3 2 5" xfId="516" xr:uid="{00000000-0005-0000-0000-0000E8080000}"/>
    <cellStyle name="Обычный 6 2 3 3 2 5 2" xfId="1220" xr:uid="{00000000-0005-0000-0000-0000E9080000}"/>
    <cellStyle name="Обычный 6 2 3 3 2 5 2 2" xfId="6245" xr:uid="{00000000-0005-0000-0000-0000EA080000}"/>
    <cellStyle name="Обычный 6 2 3 3 2 5 2 3" xfId="4004" xr:uid="{00000000-0005-0000-0000-0000EB080000}"/>
    <cellStyle name="Обычный 6 2 3 3 2 5 3" xfId="1797" xr:uid="{00000000-0005-0000-0000-0000EC080000}"/>
    <cellStyle name="Обычный 6 2 3 3 2 5 3 2" xfId="6921" xr:uid="{00000000-0005-0000-0000-0000ED080000}"/>
    <cellStyle name="Обычный 6 2 3 3 2 5 4" xfId="2501" xr:uid="{00000000-0005-0000-0000-0000EE080000}"/>
    <cellStyle name="Обычный 6 2 3 3 2 5 4 2" xfId="5392" xr:uid="{00000000-0005-0000-0000-0000EF080000}"/>
    <cellStyle name="Обычный 6 2 3 3 2 5 5" xfId="4697" xr:uid="{00000000-0005-0000-0000-0000F0080000}"/>
    <cellStyle name="Обычный 6 2 3 3 2 5 6" xfId="3311" xr:uid="{00000000-0005-0000-0000-0000F1080000}"/>
    <cellStyle name="Обычный 6 2 3 3 2 6" xfId="680" xr:uid="{00000000-0005-0000-0000-0000F2080000}"/>
    <cellStyle name="Обычный 6 2 3 3 2 6 2" xfId="1954" xr:uid="{00000000-0005-0000-0000-0000F3080000}"/>
    <cellStyle name="Обычный 6 2 3 3 2 6 2 2" xfId="5549" xr:uid="{00000000-0005-0000-0000-0000F4080000}"/>
    <cellStyle name="Обычный 6 2 3 3 2 6 2 3" xfId="4160" xr:uid="{00000000-0005-0000-0000-0000F5080000}"/>
    <cellStyle name="Обычный 6 2 3 3 2 6 3" xfId="2658" xr:uid="{00000000-0005-0000-0000-0000F6080000}"/>
    <cellStyle name="Обычный 6 2 3 3 2 6 3 2" xfId="4853" xr:uid="{00000000-0005-0000-0000-0000F7080000}"/>
    <cellStyle name="Обычный 6 2 3 3 2 6 4" xfId="3467" xr:uid="{00000000-0005-0000-0000-0000F8080000}"/>
    <cellStyle name="Обычный 6 2 3 3 2 7" xfId="854" xr:uid="{00000000-0005-0000-0000-0000F9080000}"/>
    <cellStyle name="Обычный 6 2 3 3 2 7 2" xfId="5722" xr:uid="{00000000-0005-0000-0000-0000FA080000}"/>
    <cellStyle name="Обычный 6 2 3 3 2 7 3" xfId="3662" xr:uid="{00000000-0005-0000-0000-0000FB080000}"/>
    <cellStyle name="Обычный 6 2 3 3 2 8" xfId="1455" xr:uid="{00000000-0005-0000-0000-0000FC080000}"/>
    <cellStyle name="Обычный 6 2 3 3 2 8 2" xfId="5900" xr:uid="{00000000-0005-0000-0000-0000FD080000}"/>
    <cellStyle name="Обычный 6 2 3 3 2 9" xfId="2159" xr:uid="{00000000-0005-0000-0000-0000FE080000}"/>
    <cellStyle name="Обычный 6 2 3 3 2 9 2" xfId="6579" xr:uid="{00000000-0005-0000-0000-0000FF080000}"/>
    <cellStyle name="Обычный 6 2 3 3 3" xfId="176" xr:uid="{00000000-0005-0000-0000-000000090000}"/>
    <cellStyle name="Обычный 6 2 3 3 3 10" xfId="2972" xr:uid="{00000000-0005-0000-0000-000001090000}"/>
    <cellStyle name="Обычный 6 2 3 3 3 2" xfId="348" xr:uid="{00000000-0005-0000-0000-000002090000}"/>
    <cellStyle name="Обычный 6 2 3 3 3 2 2" xfId="1067" xr:uid="{00000000-0005-0000-0000-000003090000}"/>
    <cellStyle name="Обычный 6 2 3 3 3 2 2 2" xfId="6092" xr:uid="{00000000-0005-0000-0000-000004090000}"/>
    <cellStyle name="Обычный 6 2 3 3 3 2 2 3" xfId="3836" xr:uid="{00000000-0005-0000-0000-000005090000}"/>
    <cellStyle name="Обычный 6 2 3 3 3 2 3" xfId="1629" xr:uid="{00000000-0005-0000-0000-000006090000}"/>
    <cellStyle name="Обычный 6 2 3 3 3 2 3 2" xfId="6769" xr:uid="{00000000-0005-0000-0000-000007090000}"/>
    <cellStyle name="Обычный 6 2 3 3 3 2 4" xfId="2333" xr:uid="{00000000-0005-0000-0000-000008090000}"/>
    <cellStyle name="Обычный 6 2 3 3 3 2 4 2" xfId="5224" xr:uid="{00000000-0005-0000-0000-000009090000}"/>
    <cellStyle name="Обычный 6 2 3 3 3 2 5" xfId="4529" xr:uid="{00000000-0005-0000-0000-00000A090000}"/>
    <cellStyle name="Обычный 6 2 3 3 3 2 6" xfId="3143" xr:uid="{00000000-0005-0000-0000-00000B090000}"/>
    <cellStyle name="Обычный 6 2 3 3 3 3" xfId="519" xr:uid="{00000000-0005-0000-0000-00000C090000}"/>
    <cellStyle name="Обычный 6 2 3 3 3 3 2" xfId="1223" xr:uid="{00000000-0005-0000-0000-00000D090000}"/>
    <cellStyle name="Обычный 6 2 3 3 3 3 2 2" xfId="6248" xr:uid="{00000000-0005-0000-0000-00000E090000}"/>
    <cellStyle name="Обычный 6 2 3 3 3 3 2 3" xfId="4007" xr:uid="{00000000-0005-0000-0000-00000F090000}"/>
    <cellStyle name="Обычный 6 2 3 3 3 3 3" xfId="1800" xr:uid="{00000000-0005-0000-0000-000010090000}"/>
    <cellStyle name="Обычный 6 2 3 3 3 3 3 2" xfId="6924" xr:uid="{00000000-0005-0000-0000-000011090000}"/>
    <cellStyle name="Обычный 6 2 3 3 3 3 4" xfId="2504" xr:uid="{00000000-0005-0000-0000-000012090000}"/>
    <cellStyle name="Обычный 6 2 3 3 3 3 4 2" xfId="5395" xr:uid="{00000000-0005-0000-0000-000013090000}"/>
    <cellStyle name="Обычный 6 2 3 3 3 3 5" xfId="4700" xr:uid="{00000000-0005-0000-0000-000014090000}"/>
    <cellStyle name="Обычный 6 2 3 3 3 3 6" xfId="3314" xr:uid="{00000000-0005-0000-0000-000015090000}"/>
    <cellStyle name="Обычный 6 2 3 3 3 4" xfId="683" xr:uid="{00000000-0005-0000-0000-000016090000}"/>
    <cellStyle name="Обычный 6 2 3 3 3 4 2" xfId="1957" xr:uid="{00000000-0005-0000-0000-000017090000}"/>
    <cellStyle name="Обычный 6 2 3 3 3 4 2 2" xfId="5552" xr:uid="{00000000-0005-0000-0000-000018090000}"/>
    <cellStyle name="Обычный 6 2 3 3 3 4 2 3" xfId="4163" xr:uid="{00000000-0005-0000-0000-000019090000}"/>
    <cellStyle name="Обычный 6 2 3 3 3 4 3" xfId="2661" xr:uid="{00000000-0005-0000-0000-00001A090000}"/>
    <cellStyle name="Обычный 6 2 3 3 3 4 3 2" xfId="4856" xr:uid="{00000000-0005-0000-0000-00001B090000}"/>
    <cellStyle name="Обычный 6 2 3 3 3 4 4" xfId="3470" xr:uid="{00000000-0005-0000-0000-00001C090000}"/>
    <cellStyle name="Обычный 6 2 3 3 3 5" xfId="857" xr:uid="{00000000-0005-0000-0000-00001D090000}"/>
    <cellStyle name="Обычный 6 2 3 3 3 5 2" xfId="5725" xr:uid="{00000000-0005-0000-0000-00001E090000}"/>
    <cellStyle name="Обычный 6 2 3 3 3 5 3" xfId="3665" xr:uid="{00000000-0005-0000-0000-00001F090000}"/>
    <cellStyle name="Обычный 6 2 3 3 3 6" xfId="1458" xr:uid="{00000000-0005-0000-0000-000020090000}"/>
    <cellStyle name="Обычный 6 2 3 3 3 6 2" xfId="5903" xr:uid="{00000000-0005-0000-0000-000021090000}"/>
    <cellStyle name="Обычный 6 2 3 3 3 7" xfId="2162" xr:uid="{00000000-0005-0000-0000-000022090000}"/>
    <cellStyle name="Обычный 6 2 3 3 3 7 2" xfId="6582" xr:uid="{00000000-0005-0000-0000-000023090000}"/>
    <cellStyle name="Обычный 6 2 3 3 3 8" xfId="5053" xr:uid="{00000000-0005-0000-0000-000024090000}"/>
    <cellStyle name="Обычный 6 2 3 3 3 9" xfId="4358" xr:uid="{00000000-0005-0000-0000-000025090000}"/>
    <cellStyle name="Обычный 6 2 3 3 4" xfId="177" xr:uid="{00000000-0005-0000-0000-000026090000}"/>
    <cellStyle name="Обычный 6 2 3 3 4 10" xfId="2973" xr:uid="{00000000-0005-0000-0000-000027090000}"/>
    <cellStyle name="Обычный 6 2 3 3 4 2" xfId="349" xr:uid="{00000000-0005-0000-0000-000028090000}"/>
    <cellStyle name="Обычный 6 2 3 3 4 2 2" xfId="1068" xr:uid="{00000000-0005-0000-0000-000029090000}"/>
    <cellStyle name="Обычный 6 2 3 3 4 2 2 2" xfId="6093" xr:uid="{00000000-0005-0000-0000-00002A090000}"/>
    <cellStyle name="Обычный 6 2 3 3 4 2 2 3" xfId="3837" xr:uid="{00000000-0005-0000-0000-00002B090000}"/>
    <cellStyle name="Обычный 6 2 3 3 4 2 3" xfId="1630" xr:uid="{00000000-0005-0000-0000-00002C090000}"/>
    <cellStyle name="Обычный 6 2 3 3 4 2 3 2" xfId="6770" xr:uid="{00000000-0005-0000-0000-00002D090000}"/>
    <cellStyle name="Обычный 6 2 3 3 4 2 4" xfId="2334" xr:uid="{00000000-0005-0000-0000-00002E090000}"/>
    <cellStyle name="Обычный 6 2 3 3 4 2 4 2" xfId="5225" xr:uid="{00000000-0005-0000-0000-00002F090000}"/>
    <cellStyle name="Обычный 6 2 3 3 4 2 5" xfId="4530" xr:uid="{00000000-0005-0000-0000-000030090000}"/>
    <cellStyle name="Обычный 6 2 3 3 4 2 6" xfId="3144" xr:uid="{00000000-0005-0000-0000-000031090000}"/>
    <cellStyle name="Обычный 6 2 3 3 4 3" xfId="520" xr:uid="{00000000-0005-0000-0000-000032090000}"/>
    <cellStyle name="Обычный 6 2 3 3 4 3 2" xfId="1224" xr:uid="{00000000-0005-0000-0000-000033090000}"/>
    <cellStyle name="Обычный 6 2 3 3 4 3 2 2" xfId="6249" xr:uid="{00000000-0005-0000-0000-000034090000}"/>
    <cellStyle name="Обычный 6 2 3 3 4 3 2 3" xfId="4008" xr:uid="{00000000-0005-0000-0000-000035090000}"/>
    <cellStyle name="Обычный 6 2 3 3 4 3 3" xfId="1801" xr:uid="{00000000-0005-0000-0000-000036090000}"/>
    <cellStyle name="Обычный 6 2 3 3 4 3 3 2" xfId="6925" xr:uid="{00000000-0005-0000-0000-000037090000}"/>
    <cellStyle name="Обычный 6 2 3 3 4 3 4" xfId="2505" xr:uid="{00000000-0005-0000-0000-000038090000}"/>
    <cellStyle name="Обычный 6 2 3 3 4 3 4 2" xfId="5396" xr:uid="{00000000-0005-0000-0000-000039090000}"/>
    <cellStyle name="Обычный 6 2 3 3 4 3 5" xfId="4701" xr:uid="{00000000-0005-0000-0000-00003A090000}"/>
    <cellStyle name="Обычный 6 2 3 3 4 3 6" xfId="3315" xr:uid="{00000000-0005-0000-0000-00003B090000}"/>
    <cellStyle name="Обычный 6 2 3 3 4 4" xfId="684" xr:uid="{00000000-0005-0000-0000-00003C090000}"/>
    <cellStyle name="Обычный 6 2 3 3 4 4 2" xfId="1958" xr:uid="{00000000-0005-0000-0000-00003D090000}"/>
    <cellStyle name="Обычный 6 2 3 3 4 4 2 2" xfId="5553" xr:uid="{00000000-0005-0000-0000-00003E090000}"/>
    <cellStyle name="Обычный 6 2 3 3 4 4 2 3" xfId="4164" xr:uid="{00000000-0005-0000-0000-00003F090000}"/>
    <cellStyle name="Обычный 6 2 3 3 4 4 3" xfId="2662" xr:uid="{00000000-0005-0000-0000-000040090000}"/>
    <cellStyle name="Обычный 6 2 3 3 4 4 3 2" xfId="4857" xr:uid="{00000000-0005-0000-0000-000041090000}"/>
    <cellStyle name="Обычный 6 2 3 3 4 4 4" xfId="3471" xr:uid="{00000000-0005-0000-0000-000042090000}"/>
    <cellStyle name="Обычный 6 2 3 3 4 5" xfId="858" xr:uid="{00000000-0005-0000-0000-000043090000}"/>
    <cellStyle name="Обычный 6 2 3 3 4 5 2" xfId="5726" xr:uid="{00000000-0005-0000-0000-000044090000}"/>
    <cellStyle name="Обычный 6 2 3 3 4 5 3" xfId="3666" xr:uid="{00000000-0005-0000-0000-000045090000}"/>
    <cellStyle name="Обычный 6 2 3 3 4 6" xfId="1459" xr:uid="{00000000-0005-0000-0000-000046090000}"/>
    <cellStyle name="Обычный 6 2 3 3 4 6 2" xfId="5904" xr:uid="{00000000-0005-0000-0000-000047090000}"/>
    <cellStyle name="Обычный 6 2 3 3 4 7" xfId="2163" xr:uid="{00000000-0005-0000-0000-000048090000}"/>
    <cellStyle name="Обычный 6 2 3 3 4 7 2" xfId="6583" xr:uid="{00000000-0005-0000-0000-000049090000}"/>
    <cellStyle name="Обычный 6 2 3 3 4 8" xfId="5054" xr:uid="{00000000-0005-0000-0000-00004A090000}"/>
    <cellStyle name="Обычный 6 2 3 3 4 9" xfId="4359" xr:uid="{00000000-0005-0000-0000-00004B090000}"/>
    <cellStyle name="Обычный 6 2 3 3 5" xfId="304" xr:uid="{00000000-0005-0000-0000-00004C090000}"/>
    <cellStyle name="Обычный 6 2 3 3 5 2" xfId="1023" xr:uid="{00000000-0005-0000-0000-00004D090000}"/>
    <cellStyle name="Обычный 6 2 3 3 5 2 2" xfId="6048" xr:uid="{00000000-0005-0000-0000-00004E090000}"/>
    <cellStyle name="Обычный 6 2 3 3 5 2 3" xfId="3792" xr:uid="{00000000-0005-0000-0000-00004F090000}"/>
    <cellStyle name="Обычный 6 2 3 3 5 3" xfId="1585" xr:uid="{00000000-0005-0000-0000-000050090000}"/>
    <cellStyle name="Обычный 6 2 3 3 5 3 2" xfId="6725" xr:uid="{00000000-0005-0000-0000-000051090000}"/>
    <cellStyle name="Обычный 6 2 3 3 5 4" xfId="2289" xr:uid="{00000000-0005-0000-0000-000052090000}"/>
    <cellStyle name="Обычный 6 2 3 3 5 4 2" xfId="5180" xr:uid="{00000000-0005-0000-0000-000053090000}"/>
    <cellStyle name="Обычный 6 2 3 3 5 5" xfId="4485" xr:uid="{00000000-0005-0000-0000-000054090000}"/>
    <cellStyle name="Обычный 6 2 3 3 5 6" xfId="3099" xr:uid="{00000000-0005-0000-0000-000055090000}"/>
    <cellStyle name="Обычный 6 2 3 3 6" xfId="475" xr:uid="{00000000-0005-0000-0000-000056090000}"/>
    <cellStyle name="Обычный 6 2 3 3 6 2" xfId="1219" xr:uid="{00000000-0005-0000-0000-000057090000}"/>
    <cellStyle name="Обычный 6 2 3 3 6 2 2" xfId="6244" xr:uid="{00000000-0005-0000-0000-000058090000}"/>
    <cellStyle name="Обычный 6 2 3 3 6 2 3" xfId="3963" xr:uid="{00000000-0005-0000-0000-000059090000}"/>
    <cellStyle name="Обычный 6 2 3 3 6 3" xfId="1756" xr:uid="{00000000-0005-0000-0000-00005A090000}"/>
    <cellStyle name="Обычный 6 2 3 3 6 3 2" xfId="6920" xr:uid="{00000000-0005-0000-0000-00005B090000}"/>
    <cellStyle name="Обычный 6 2 3 3 6 4" xfId="2460" xr:uid="{00000000-0005-0000-0000-00005C090000}"/>
    <cellStyle name="Обычный 6 2 3 3 6 4 2" xfId="5351" xr:uid="{00000000-0005-0000-0000-00005D090000}"/>
    <cellStyle name="Обычный 6 2 3 3 6 5" xfId="4656" xr:uid="{00000000-0005-0000-0000-00005E090000}"/>
    <cellStyle name="Обычный 6 2 3 3 6 6" xfId="3270" xr:uid="{00000000-0005-0000-0000-00005F090000}"/>
    <cellStyle name="Обычный 6 2 3 3 7" xfId="679" xr:uid="{00000000-0005-0000-0000-000060090000}"/>
    <cellStyle name="Обычный 6 2 3 3 7 2" xfId="1953" xr:uid="{00000000-0005-0000-0000-000061090000}"/>
    <cellStyle name="Обычный 6 2 3 3 7 2 2" xfId="5548" xr:uid="{00000000-0005-0000-0000-000062090000}"/>
    <cellStyle name="Обычный 6 2 3 3 7 2 3" xfId="4159" xr:uid="{00000000-0005-0000-0000-000063090000}"/>
    <cellStyle name="Обычный 6 2 3 3 7 3" xfId="2657" xr:uid="{00000000-0005-0000-0000-000064090000}"/>
    <cellStyle name="Обычный 6 2 3 3 7 3 2" xfId="4852" xr:uid="{00000000-0005-0000-0000-000065090000}"/>
    <cellStyle name="Обычный 6 2 3 3 7 4" xfId="3466" xr:uid="{00000000-0005-0000-0000-000066090000}"/>
    <cellStyle name="Обычный 6 2 3 3 8" xfId="853" xr:uid="{00000000-0005-0000-0000-000067090000}"/>
    <cellStyle name="Обычный 6 2 3 3 8 2" xfId="5721" xr:uid="{00000000-0005-0000-0000-000068090000}"/>
    <cellStyle name="Обычный 6 2 3 3 8 3" xfId="3621" xr:uid="{00000000-0005-0000-0000-000069090000}"/>
    <cellStyle name="Обычный 6 2 3 3 9" xfId="1414" xr:uid="{00000000-0005-0000-0000-00006A090000}"/>
    <cellStyle name="Обычный 6 2 3 3 9 2" xfId="5899" xr:uid="{00000000-0005-0000-0000-00006B090000}"/>
    <cellStyle name="Обычный 6 2 3 4" xfId="125" xr:uid="{00000000-0005-0000-0000-00006C090000}"/>
    <cellStyle name="Обычный 6 2 3 4 10" xfId="2111" xr:uid="{00000000-0005-0000-0000-00006D090000}"/>
    <cellStyle name="Обычный 6 2 3 4 10 2" xfId="6584" xr:uid="{00000000-0005-0000-0000-00006E090000}"/>
    <cellStyle name="Обычный 6 2 3 4 11" xfId="5002" xr:uid="{00000000-0005-0000-0000-00006F090000}"/>
    <cellStyle name="Обычный 6 2 3 4 12" xfId="4307" xr:uid="{00000000-0005-0000-0000-000070090000}"/>
    <cellStyle name="Обычный 6 2 3 4 13" xfId="2921" xr:uid="{00000000-0005-0000-0000-000071090000}"/>
    <cellStyle name="Обычный 6 2 3 4 2" xfId="178" xr:uid="{00000000-0005-0000-0000-000072090000}"/>
    <cellStyle name="Обычный 6 2 3 4 2 10" xfId="5055" xr:uid="{00000000-0005-0000-0000-000073090000}"/>
    <cellStyle name="Обычный 6 2 3 4 2 11" xfId="4360" xr:uid="{00000000-0005-0000-0000-000074090000}"/>
    <cellStyle name="Обычный 6 2 3 4 2 12" xfId="2974" xr:uid="{00000000-0005-0000-0000-000075090000}"/>
    <cellStyle name="Обычный 6 2 3 4 2 2" xfId="179" xr:uid="{00000000-0005-0000-0000-000076090000}"/>
    <cellStyle name="Обычный 6 2 3 4 2 2 10" xfId="2975" xr:uid="{00000000-0005-0000-0000-000077090000}"/>
    <cellStyle name="Обычный 6 2 3 4 2 2 2" xfId="351" xr:uid="{00000000-0005-0000-0000-000078090000}"/>
    <cellStyle name="Обычный 6 2 3 4 2 2 2 2" xfId="1070" xr:uid="{00000000-0005-0000-0000-000079090000}"/>
    <cellStyle name="Обычный 6 2 3 4 2 2 2 2 2" xfId="6095" xr:uid="{00000000-0005-0000-0000-00007A090000}"/>
    <cellStyle name="Обычный 6 2 3 4 2 2 2 2 3" xfId="3839" xr:uid="{00000000-0005-0000-0000-00007B090000}"/>
    <cellStyle name="Обычный 6 2 3 4 2 2 2 3" xfId="1632" xr:uid="{00000000-0005-0000-0000-00007C090000}"/>
    <cellStyle name="Обычный 6 2 3 4 2 2 2 3 2" xfId="6772" xr:uid="{00000000-0005-0000-0000-00007D090000}"/>
    <cellStyle name="Обычный 6 2 3 4 2 2 2 4" xfId="2336" xr:uid="{00000000-0005-0000-0000-00007E090000}"/>
    <cellStyle name="Обычный 6 2 3 4 2 2 2 4 2" xfId="5227" xr:uid="{00000000-0005-0000-0000-00007F090000}"/>
    <cellStyle name="Обычный 6 2 3 4 2 2 2 5" xfId="4532" xr:uid="{00000000-0005-0000-0000-000080090000}"/>
    <cellStyle name="Обычный 6 2 3 4 2 2 2 6" xfId="3146" xr:uid="{00000000-0005-0000-0000-000081090000}"/>
    <cellStyle name="Обычный 6 2 3 4 2 2 3" xfId="522" xr:uid="{00000000-0005-0000-0000-000082090000}"/>
    <cellStyle name="Обычный 6 2 3 4 2 2 3 2" xfId="1227" xr:uid="{00000000-0005-0000-0000-000083090000}"/>
    <cellStyle name="Обычный 6 2 3 4 2 2 3 2 2" xfId="6252" xr:uid="{00000000-0005-0000-0000-000084090000}"/>
    <cellStyle name="Обычный 6 2 3 4 2 2 3 2 3" xfId="4010" xr:uid="{00000000-0005-0000-0000-000085090000}"/>
    <cellStyle name="Обычный 6 2 3 4 2 2 3 3" xfId="1803" xr:uid="{00000000-0005-0000-0000-000086090000}"/>
    <cellStyle name="Обычный 6 2 3 4 2 2 3 3 2" xfId="6928" xr:uid="{00000000-0005-0000-0000-000087090000}"/>
    <cellStyle name="Обычный 6 2 3 4 2 2 3 4" xfId="2507" xr:uid="{00000000-0005-0000-0000-000088090000}"/>
    <cellStyle name="Обычный 6 2 3 4 2 2 3 4 2" xfId="5398" xr:uid="{00000000-0005-0000-0000-000089090000}"/>
    <cellStyle name="Обычный 6 2 3 4 2 2 3 5" xfId="4703" xr:uid="{00000000-0005-0000-0000-00008A090000}"/>
    <cellStyle name="Обычный 6 2 3 4 2 2 3 6" xfId="3317" xr:uid="{00000000-0005-0000-0000-00008B090000}"/>
    <cellStyle name="Обычный 6 2 3 4 2 2 4" xfId="687" xr:uid="{00000000-0005-0000-0000-00008C090000}"/>
    <cellStyle name="Обычный 6 2 3 4 2 2 4 2" xfId="1961" xr:uid="{00000000-0005-0000-0000-00008D090000}"/>
    <cellStyle name="Обычный 6 2 3 4 2 2 4 2 2" xfId="5556" xr:uid="{00000000-0005-0000-0000-00008E090000}"/>
    <cellStyle name="Обычный 6 2 3 4 2 2 4 2 3" xfId="4167" xr:uid="{00000000-0005-0000-0000-00008F090000}"/>
    <cellStyle name="Обычный 6 2 3 4 2 2 4 3" xfId="2665" xr:uid="{00000000-0005-0000-0000-000090090000}"/>
    <cellStyle name="Обычный 6 2 3 4 2 2 4 3 2" xfId="4860" xr:uid="{00000000-0005-0000-0000-000091090000}"/>
    <cellStyle name="Обычный 6 2 3 4 2 2 4 4" xfId="3474" xr:uid="{00000000-0005-0000-0000-000092090000}"/>
    <cellStyle name="Обычный 6 2 3 4 2 2 5" xfId="861" xr:uid="{00000000-0005-0000-0000-000093090000}"/>
    <cellStyle name="Обычный 6 2 3 4 2 2 5 2" xfId="5729" xr:uid="{00000000-0005-0000-0000-000094090000}"/>
    <cellStyle name="Обычный 6 2 3 4 2 2 5 3" xfId="3668" xr:uid="{00000000-0005-0000-0000-000095090000}"/>
    <cellStyle name="Обычный 6 2 3 4 2 2 6" xfId="1461" xr:uid="{00000000-0005-0000-0000-000096090000}"/>
    <cellStyle name="Обычный 6 2 3 4 2 2 6 2" xfId="5907" xr:uid="{00000000-0005-0000-0000-000097090000}"/>
    <cellStyle name="Обычный 6 2 3 4 2 2 7" xfId="2165" xr:uid="{00000000-0005-0000-0000-000098090000}"/>
    <cellStyle name="Обычный 6 2 3 4 2 2 7 2" xfId="6586" xr:uid="{00000000-0005-0000-0000-000099090000}"/>
    <cellStyle name="Обычный 6 2 3 4 2 2 8" xfId="5056" xr:uid="{00000000-0005-0000-0000-00009A090000}"/>
    <cellStyle name="Обычный 6 2 3 4 2 2 9" xfId="4361" xr:uid="{00000000-0005-0000-0000-00009B090000}"/>
    <cellStyle name="Обычный 6 2 3 4 2 3" xfId="180" xr:uid="{00000000-0005-0000-0000-00009C090000}"/>
    <cellStyle name="Обычный 6 2 3 4 2 3 10" xfId="2976" xr:uid="{00000000-0005-0000-0000-00009D090000}"/>
    <cellStyle name="Обычный 6 2 3 4 2 3 2" xfId="352" xr:uid="{00000000-0005-0000-0000-00009E090000}"/>
    <cellStyle name="Обычный 6 2 3 4 2 3 2 2" xfId="1071" xr:uid="{00000000-0005-0000-0000-00009F090000}"/>
    <cellStyle name="Обычный 6 2 3 4 2 3 2 2 2" xfId="6096" xr:uid="{00000000-0005-0000-0000-0000A0090000}"/>
    <cellStyle name="Обычный 6 2 3 4 2 3 2 2 3" xfId="3840" xr:uid="{00000000-0005-0000-0000-0000A1090000}"/>
    <cellStyle name="Обычный 6 2 3 4 2 3 2 3" xfId="1633" xr:uid="{00000000-0005-0000-0000-0000A2090000}"/>
    <cellStyle name="Обычный 6 2 3 4 2 3 2 3 2" xfId="6773" xr:uid="{00000000-0005-0000-0000-0000A3090000}"/>
    <cellStyle name="Обычный 6 2 3 4 2 3 2 4" xfId="2337" xr:uid="{00000000-0005-0000-0000-0000A4090000}"/>
    <cellStyle name="Обычный 6 2 3 4 2 3 2 4 2" xfId="5228" xr:uid="{00000000-0005-0000-0000-0000A5090000}"/>
    <cellStyle name="Обычный 6 2 3 4 2 3 2 5" xfId="4533" xr:uid="{00000000-0005-0000-0000-0000A6090000}"/>
    <cellStyle name="Обычный 6 2 3 4 2 3 2 6" xfId="3147" xr:uid="{00000000-0005-0000-0000-0000A7090000}"/>
    <cellStyle name="Обычный 6 2 3 4 2 3 3" xfId="523" xr:uid="{00000000-0005-0000-0000-0000A8090000}"/>
    <cellStyle name="Обычный 6 2 3 4 2 3 3 2" xfId="1228" xr:uid="{00000000-0005-0000-0000-0000A9090000}"/>
    <cellStyle name="Обычный 6 2 3 4 2 3 3 2 2" xfId="6253" xr:uid="{00000000-0005-0000-0000-0000AA090000}"/>
    <cellStyle name="Обычный 6 2 3 4 2 3 3 2 3" xfId="4011" xr:uid="{00000000-0005-0000-0000-0000AB090000}"/>
    <cellStyle name="Обычный 6 2 3 4 2 3 3 3" xfId="1804" xr:uid="{00000000-0005-0000-0000-0000AC090000}"/>
    <cellStyle name="Обычный 6 2 3 4 2 3 3 3 2" xfId="6929" xr:uid="{00000000-0005-0000-0000-0000AD090000}"/>
    <cellStyle name="Обычный 6 2 3 4 2 3 3 4" xfId="2508" xr:uid="{00000000-0005-0000-0000-0000AE090000}"/>
    <cellStyle name="Обычный 6 2 3 4 2 3 3 4 2" xfId="5399" xr:uid="{00000000-0005-0000-0000-0000AF090000}"/>
    <cellStyle name="Обычный 6 2 3 4 2 3 3 5" xfId="4704" xr:uid="{00000000-0005-0000-0000-0000B0090000}"/>
    <cellStyle name="Обычный 6 2 3 4 2 3 3 6" xfId="3318" xr:uid="{00000000-0005-0000-0000-0000B1090000}"/>
    <cellStyle name="Обычный 6 2 3 4 2 3 4" xfId="688" xr:uid="{00000000-0005-0000-0000-0000B2090000}"/>
    <cellStyle name="Обычный 6 2 3 4 2 3 4 2" xfId="1962" xr:uid="{00000000-0005-0000-0000-0000B3090000}"/>
    <cellStyle name="Обычный 6 2 3 4 2 3 4 2 2" xfId="5557" xr:uid="{00000000-0005-0000-0000-0000B4090000}"/>
    <cellStyle name="Обычный 6 2 3 4 2 3 4 2 3" xfId="4168" xr:uid="{00000000-0005-0000-0000-0000B5090000}"/>
    <cellStyle name="Обычный 6 2 3 4 2 3 4 3" xfId="2666" xr:uid="{00000000-0005-0000-0000-0000B6090000}"/>
    <cellStyle name="Обычный 6 2 3 4 2 3 4 3 2" xfId="4861" xr:uid="{00000000-0005-0000-0000-0000B7090000}"/>
    <cellStyle name="Обычный 6 2 3 4 2 3 4 4" xfId="3475" xr:uid="{00000000-0005-0000-0000-0000B8090000}"/>
    <cellStyle name="Обычный 6 2 3 4 2 3 5" xfId="862" xr:uid="{00000000-0005-0000-0000-0000B9090000}"/>
    <cellStyle name="Обычный 6 2 3 4 2 3 5 2" xfId="5730" xr:uid="{00000000-0005-0000-0000-0000BA090000}"/>
    <cellStyle name="Обычный 6 2 3 4 2 3 5 3" xfId="3669" xr:uid="{00000000-0005-0000-0000-0000BB090000}"/>
    <cellStyle name="Обычный 6 2 3 4 2 3 6" xfId="1462" xr:uid="{00000000-0005-0000-0000-0000BC090000}"/>
    <cellStyle name="Обычный 6 2 3 4 2 3 6 2" xfId="5908" xr:uid="{00000000-0005-0000-0000-0000BD090000}"/>
    <cellStyle name="Обычный 6 2 3 4 2 3 7" xfId="2166" xr:uid="{00000000-0005-0000-0000-0000BE090000}"/>
    <cellStyle name="Обычный 6 2 3 4 2 3 7 2" xfId="6587" xr:uid="{00000000-0005-0000-0000-0000BF090000}"/>
    <cellStyle name="Обычный 6 2 3 4 2 3 8" xfId="5057" xr:uid="{00000000-0005-0000-0000-0000C0090000}"/>
    <cellStyle name="Обычный 6 2 3 4 2 3 9" xfId="4362" xr:uid="{00000000-0005-0000-0000-0000C1090000}"/>
    <cellStyle name="Обычный 6 2 3 4 2 4" xfId="350" xr:uid="{00000000-0005-0000-0000-0000C2090000}"/>
    <cellStyle name="Обычный 6 2 3 4 2 4 2" xfId="1069" xr:uid="{00000000-0005-0000-0000-0000C3090000}"/>
    <cellStyle name="Обычный 6 2 3 4 2 4 2 2" xfId="6094" xr:uid="{00000000-0005-0000-0000-0000C4090000}"/>
    <cellStyle name="Обычный 6 2 3 4 2 4 2 3" xfId="3838" xr:uid="{00000000-0005-0000-0000-0000C5090000}"/>
    <cellStyle name="Обычный 6 2 3 4 2 4 3" xfId="1631" xr:uid="{00000000-0005-0000-0000-0000C6090000}"/>
    <cellStyle name="Обычный 6 2 3 4 2 4 3 2" xfId="6771" xr:uid="{00000000-0005-0000-0000-0000C7090000}"/>
    <cellStyle name="Обычный 6 2 3 4 2 4 4" xfId="2335" xr:uid="{00000000-0005-0000-0000-0000C8090000}"/>
    <cellStyle name="Обычный 6 2 3 4 2 4 4 2" xfId="5226" xr:uid="{00000000-0005-0000-0000-0000C9090000}"/>
    <cellStyle name="Обычный 6 2 3 4 2 4 5" xfId="4531" xr:uid="{00000000-0005-0000-0000-0000CA090000}"/>
    <cellStyle name="Обычный 6 2 3 4 2 4 6" xfId="3145" xr:uid="{00000000-0005-0000-0000-0000CB090000}"/>
    <cellStyle name="Обычный 6 2 3 4 2 5" xfId="521" xr:uid="{00000000-0005-0000-0000-0000CC090000}"/>
    <cellStyle name="Обычный 6 2 3 4 2 5 2" xfId="1226" xr:uid="{00000000-0005-0000-0000-0000CD090000}"/>
    <cellStyle name="Обычный 6 2 3 4 2 5 2 2" xfId="6251" xr:uid="{00000000-0005-0000-0000-0000CE090000}"/>
    <cellStyle name="Обычный 6 2 3 4 2 5 2 3" xfId="4009" xr:uid="{00000000-0005-0000-0000-0000CF090000}"/>
    <cellStyle name="Обычный 6 2 3 4 2 5 3" xfId="1802" xr:uid="{00000000-0005-0000-0000-0000D0090000}"/>
    <cellStyle name="Обычный 6 2 3 4 2 5 3 2" xfId="6927" xr:uid="{00000000-0005-0000-0000-0000D1090000}"/>
    <cellStyle name="Обычный 6 2 3 4 2 5 4" xfId="2506" xr:uid="{00000000-0005-0000-0000-0000D2090000}"/>
    <cellStyle name="Обычный 6 2 3 4 2 5 4 2" xfId="5397" xr:uid="{00000000-0005-0000-0000-0000D3090000}"/>
    <cellStyle name="Обычный 6 2 3 4 2 5 5" xfId="4702" xr:uid="{00000000-0005-0000-0000-0000D4090000}"/>
    <cellStyle name="Обычный 6 2 3 4 2 5 6" xfId="3316" xr:uid="{00000000-0005-0000-0000-0000D5090000}"/>
    <cellStyle name="Обычный 6 2 3 4 2 6" xfId="686" xr:uid="{00000000-0005-0000-0000-0000D6090000}"/>
    <cellStyle name="Обычный 6 2 3 4 2 6 2" xfId="1960" xr:uid="{00000000-0005-0000-0000-0000D7090000}"/>
    <cellStyle name="Обычный 6 2 3 4 2 6 2 2" xfId="5555" xr:uid="{00000000-0005-0000-0000-0000D8090000}"/>
    <cellStyle name="Обычный 6 2 3 4 2 6 2 3" xfId="4166" xr:uid="{00000000-0005-0000-0000-0000D9090000}"/>
    <cellStyle name="Обычный 6 2 3 4 2 6 3" xfId="2664" xr:uid="{00000000-0005-0000-0000-0000DA090000}"/>
    <cellStyle name="Обычный 6 2 3 4 2 6 3 2" xfId="4859" xr:uid="{00000000-0005-0000-0000-0000DB090000}"/>
    <cellStyle name="Обычный 6 2 3 4 2 6 4" xfId="3473" xr:uid="{00000000-0005-0000-0000-0000DC090000}"/>
    <cellStyle name="Обычный 6 2 3 4 2 7" xfId="860" xr:uid="{00000000-0005-0000-0000-0000DD090000}"/>
    <cellStyle name="Обычный 6 2 3 4 2 7 2" xfId="5728" xr:uid="{00000000-0005-0000-0000-0000DE090000}"/>
    <cellStyle name="Обычный 6 2 3 4 2 7 3" xfId="3667" xr:uid="{00000000-0005-0000-0000-0000DF090000}"/>
    <cellStyle name="Обычный 6 2 3 4 2 8" xfId="1460" xr:uid="{00000000-0005-0000-0000-0000E0090000}"/>
    <cellStyle name="Обычный 6 2 3 4 2 8 2" xfId="5906" xr:uid="{00000000-0005-0000-0000-0000E1090000}"/>
    <cellStyle name="Обычный 6 2 3 4 2 9" xfId="2164" xr:uid="{00000000-0005-0000-0000-0000E2090000}"/>
    <cellStyle name="Обычный 6 2 3 4 2 9 2" xfId="6585" xr:uid="{00000000-0005-0000-0000-0000E3090000}"/>
    <cellStyle name="Обычный 6 2 3 4 3" xfId="181" xr:uid="{00000000-0005-0000-0000-0000E4090000}"/>
    <cellStyle name="Обычный 6 2 3 4 3 10" xfId="2977" xr:uid="{00000000-0005-0000-0000-0000E5090000}"/>
    <cellStyle name="Обычный 6 2 3 4 3 2" xfId="353" xr:uid="{00000000-0005-0000-0000-0000E6090000}"/>
    <cellStyle name="Обычный 6 2 3 4 3 2 2" xfId="1072" xr:uid="{00000000-0005-0000-0000-0000E7090000}"/>
    <cellStyle name="Обычный 6 2 3 4 3 2 2 2" xfId="6097" xr:uid="{00000000-0005-0000-0000-0000E8090000}"/>
    <cellStyle name="Обычный 6 2 3 4 3 2 2 3" xfId="3841" xr:uid="{00000000-0005-0000-0000-0000E9090000}"/>
    <cellStyle name="Обычный 6 2 3 4 3 2 3" xfId="1634" xr:uid="{00000000-0005-0000-0000-0000EA090000}"/>
    <cellStyle name="Обычный 6 2 3 4 3 2 3 2" xfId="6774" xr:uid="{00000000-0005-0000-0000-0000EB090000}"/>
    <cellStyle name="Обычный 6 2 3 4 3 2 4" xfId="2338" xr:uid="{00000000-0005-0000-0000-0000EC090000}"/>
    <cellStyle name="Обычный 6 2 3 4 3 2 4 2" xfId="5229" xr:uid="{00000000-0005-0000-0000-0000ED090000}"/>
    <cellStyle name="Обычный 6 2 3 4 3 2 5" xfId="4534" xr:uid="{00000000-0005-0000-0000-0000EE090000}"/>
    <cellStyle name="Обычный 6 2 3 4 3 2 6" xfId="3148" xr:uid="{00000000-0005-0000-0000-0000EF090000}"/>
    <cellStyle name="Обычный 6 2 3 4 3 3" xfId="524" xr:uid="{00000000-0005-0000-0000-0000F0090000}"/>
    <cellStyle name="Обычный 6 2 3 4 3 3 2" xfId="1229" xr:uid="{00000000-0005-0000-0000-0000F1090000}"/>
    <cellStyle name="Обычный 6 2 3 4 3 3 2 2" xfId="6254" xr:uid="{00000000-0005-0000-0000-0000F2090000}"/>
    <cellStyle name="Обычный 6 2 3 4 3 3 2 3" xfId="4012" xr:uid="{00000000-0005-0000-0000-0000F3090000}"/>
    <cellStyle name="Обычный 6 2 3 4 3 3 3" xfId="1805" xr:uid="{00000000-0005-0000-0000-0000F4090000}"/>
    <cellStyle name="Обычный 6 2 3 4 3 3 3 2" xfId="6930" xr:uid="{00000000-0005-0000-0000-0000F5090000}"/>
    <cellStyle name="Обычный 6 2 3 4 3 3 4" xfId="2509" xr:uid="{00000000-0005-0000-0000-0000F6090000}"/>
    <cellStyle name="Обычный 6 2 3 4 3 3 4 2" xfId="5400" xr:uid="{00000000-0005-0000-0000-0000F7090000}"/>
    <cellStyle name="Обычный 6 2 3 4 3 3 5" xfId="4705" xr:uid="{00000000-0005-0000-0000-0000F8090000}"/>
    <cellStyle name="Обычный 6 2 3 4 3 3 6" xfId="3319" xr:uid="{00000000-0005-0000-0000-0000F9090000}"/>
    <cellStyle name="Обычный 6 2 3 4 3 4" xfId="689" xr:uid="{00000000-0005-0000-0000-0000FA090000}"/>
    <cellStyle name="Обычный 6 2 3 4 3 4 2" xfId="1963" xr:uid="{00000000-0005-0000-0000-0000FB090000}"/>
    <cellStyle name="Обычный 6 2 3 4 3 4 2 2" xfId="5558" xr:uid="{00000000-0005-0000-0000-0000FC090000}"/>
    <cellStyle name="Обычный 6 2 3 4 3 4 2 3" xfId="4169" xr:uid="{00000000-0005-0000-0000-0000FD090000}"/>
    <cellStyle name="Обычный 6 2 3 4 3 4 3" xfId="2667" xr:uid="{00000000-0005-0000-0000-0000FE090000}"/>
    <cellStyle name="Обычный 6 2 3 4 3 4 3 2" xfId="4862" xr:uid="{00000000-0005-0000-0000-0000FF090000}"/>
    <cellStyle name="Обычный 6 2 3 4 3 4 4" xfId="3476" xr:uid="{00000000-0005-0000-0000-0000000A0000}"/>
    <cellStyle name="Обычный 6 2 3 4 3 5" xfId="863" xr:uid="{00000000-0005-0000-0000-0000010A0000}"/>
    <cellStyle name="Обычный 6 2 3 4 3 5 2" xfId="5731" xr:uid="{00000000-0005-0000-0000-0000020A0000}"/>
    <cellStyle name="Обычный 6 2 3 4 3 5 3" xfId="3670" xr:uid="{00000000-0005-0000-0000-0000030A0000}"/>
    <cellStyle name="Обычный 6 2 3 4 3 6" xfId="1463" xr:uid="{00000000-0005-0000-0000-0000040A0000}"/>
    <cellStyle name="Обычный 6 2 3 4 3 6 2" xfId="5909" xr:uid="{00000000-0005-0000-0000-0000050A0000}"/>
    <cellStyle name="Обычный 6 2 3 4 3 7" xfId="2167" xr:uid="{00000000-0005-0000-0000-0000060A0000}"/>
    <cellStyle name="Обычный 6 2 3 4 3 7 2" xfId="6588" xr:uid="{00000000-0005-0000-0000-0000070A0000}"/>
    <cellStyle name="Обычный 6 2 3 4 3 8" xfId="5058" xr:uid="{00000000-0005-0000-0000-0000080A0000}"/>
    <cellStyle name="Обычный 6 2 3 4 3 9" xfId="4363" xr:uid="{00000000-0005-0000-0000-0000090A0000}"/>
    <cellStyle name="Обычный 6 2 3 4 4" xfId="182" xr:uid="{00000000-0005-0000-0000-00000A0A0000}"/>
    <cellStyle name="Обычный 6 2 3 4 4 10" xfId="2978" xr:uid="{00000000-0005-0000-0000-00000B0A0000}"/>
    <cellStyle name="Обычный 6 2 3 4 4 2" xfId="354" xr:uid="{00000000-0005-0000-0000-00000C0A0000}"/>
    <cellStyle name="Обычный 6 2 3 4 4 2 2" xfId="1073" xr:uid="{00000000-0005-0000-0000-00000D0A0000}"/>
    <cellStyle name="Обычный 6 2 3 4 4 2 2 2" xfId="6098" xr:uid="{00000000-0005-0000-0000-00000E0A0000}"/>
    <cellStyle name="Обычный 6 2 3 4 4 2 2 3" xfId="3842" xr:uid="{00000000-0005-0000-0000-00000F0A0000}"/>
    <cellStyle name="Обычный 6 2 3 4 4 2 3" xfId="1635" xr:uid="{00000000-0005-0000-0000-0000100A0000}"/>
    <cellStyle name="Обычный 6 2 3 4 4 2 3 2" xfId="6775" xr:uid="{00000000-0005-0000-0000-0000110A0000}"/>
    <cellStyle name="Обычный 6 2 3 4 4 2 4" xfId="2339" xr:uid="{00000000-0005-0000-0000-0000120A0000}"/>
    <cellStyle name="Обычный 6 2 3 4 4 2 4 2" xfId="5230" xr:uid="{00000000-0005-0000-0000-0000130A0000}"/>
    <cellStyle name="Обычный 6 2 3 4 4 2 5" xfId="4535" xr:uid="{00000000-0005-0000-0000-0000140A0000}"/>
    <cellStyle name="Обычный 6 2 3 4 4 2 6" xfId="3149" xr:uid="{00000000-0005-0000-0000-0000150A0000}"/>
    <cellStyle name="Обычный 6 2 3 4 4 3" xfId="525" xr:uid="{00000000-0005-0000-0000-0000160A0000}"/>
    <cellStyle name="Обычный 6 2 3 4 4 3 2" xfId="1230" xr:uid="{00000000-0005-0000-0000-0000170A0000}"/>
    <cellStyle name="Обычный 6 2 3 4 4 3 2 2" xfId="6255" xr:uid="{00000000-0005-0000-0000-0000180A0000}"/>
    <cellStyle name="Обычный 6 2 3 4 4 3 2 3" xfId="4013" xr:uid="{00000000-0005-0000-0000-0000190A0000}"/>
    <cellStyle name="Обычный 6 2 3 4 4 3 3" xfId="1806" xr:uid="{00000000-0005-0000-0000-00001A0A0000}"/>
    <cellStyle name="Обычный 6 2 3 4 4 3 3 2" xfId="6931" xr:uid="{00000000-0005-0000-0000-00001B0A0000}"/>
    <cellStyle name="Обычный 6 2 3 4 4 3 4" xfId="2510" xr:uid="{00000000-0005-0000-0000-00001C0A0000}"/>
    <cellStyle name="Обычный 6 2 3 4 4 3 4 2" xfId="5401" xr:uid="{00000000-0005-0000-0000-00001D0A0000}"/>
    <cellStyle name="Обычный 6 2 3 4 4 3 5" xfId="4706" xr:uid="{00000000-0005-0000-0000-00001E0A0000}"/>
    <cellStyle name="Обычный 6 2 3 4 4 3 6" xfId="3320" xr:uid="{00000000-0005-0000-0000-00001F0A0000}"/>
    <cellStyle name="Обычный 6 2 3 4 4 4" xfId="690" xr:uid="{00000000-0005-0000-0000-0000200A0000}"/>
    <cellStyle name="Обычный 6 2 3 4 4 4 2" xfId="1964" xr:uid="{00000000-0005-0000-0000-0000210A0000}"/>
    <cellStyle name="Обычный 6 2 3 4 4 4 2 2" xfId="5559" xr:uid="{00000000-0005-0000-0000-0000220A0000}"/>
    <cellStyle name="Обычный 6 2 3 4 4 4 2 3" xfId="4170" xr:uid="{00000000-0005-0000-0000-0000230A0000}"/>
    <cellStyle name="Обычный 6 2 3 4 4 4 3" xfId="2668" xr:uid="{00000000-0005-0000-0000-0000240A0000}"/>
    <cellStyle name="Обычный 6 2 3 4 4 4 3 2" xfId="4863" xr:uid="{00000000-0005-0000-0000-0000250A0000}"/>
    <cellStyle name="Обычный 6 2 3 4 4 4 4" xfId="3477" xr:uid="{00000000-0005-0000-0000-0000260A0000}"/>
    <cellStyle name="Обычный 6 2 3 4 4 5" xfId="864" xr:uid="{00000000-0005-0000-0000-0000270A0000}"/>
    <cellStyle name="Обычный 6 2 3 4 4 5 2" xfId="5732" xr:uid="{00000000-0005-0000-0000-0000280A0000}"/>
    <cellStyle name="Обычный 6 2 3 4 4 5 3" xfId="3671" xr:uid="{00000000-0005-0000-0000-0000290A0000}"/>
    <cellStyle name="Обычный 6 2 3 4 4 6" xfId="1464" xr:uid="{00000000-0005-0000-0000-00002A0A0000}"/>
    <cellStyle name="Обычный 6 2 3 4 4 6 2" xfId="5910" xr:uid="{00000000-0005-0000-0000-00002B0A0000}"/>
    <cellStyle name="Обычный 6 2 3 4 4 7" xfId="2168" xr:uid="{00000000-0005-0000-0000-00002C0A0000}"/>
    <cellStyle name="Обычный 6 2 3 4 4 7 2" xfId="6589" xr:uid="{00000000-0005-0000-0000-00002D0A0000}"/>
    <cellStyle name="Обычный 6 2 3 4 4 8" xfId="5059" xr:uid="{00000000-0005-0000-0000-00002E0A0000}"/>
    <cellStyle name="Обычный 6 2 3 4 4 9" xfId="4364" xr:uid="{00000000-0005-0000-0000-00002F0A0000}"/>
    <cellStyle name="Обычный 6 2 3 4 5" xfId="297" xr:uid="{00000000-0005-0000-0000-0000300A0000}"/>
    <cellStyle name="Обычный 6 2 3 4 5 2" xfId="1016" xr:uid="{00000000-0005-0000-0000-0000310A0000}"/>
    <cellStyle name="Обычный 6 2 3 4 5 2 2" xfId="6041" xr:uid="{00000000-0005-0000-0000-0000320A0000}"/>
    <cellStyle name="Обычный 6 2 3 4 5 2 3" xfId="3785" xr:uid="{00000000-0005-0000-0000-0000330A0000}"/>
    <cellStyle name="Обычный 6 2 3 4 5 3" xfId="1578" xr:uid="{00000000-0005-0000-0000-0000340A0000}"/>
    <cellStyle name="Обычный 6 2 3 4 5 3 2" xfId="6718" xr:uid="{00000000-0005-0000-0000-0000350A0000}"/>
    <cellStyle name="Обычный 6 2 3 4 5 4" xfId="2282" xr:uid="{00000000-0005-0000-0000-0000360A0000}"/>
    <cellStyle name="Обычный 6 2 3 4 5 4 2" xfId="5173" xr:uid="{00000000-0005-0000-0000-0000370A0000}"/>
    <cellStyle name="Обычный 6 2 3 4 5 5" xfId="4478" xr:uid="{00000000-0005-0000-0000-0000380A0000}"/>
    <cellStyle name="Обычный 6 2 3 4 5 6" xfId="3092" xr:uid="{00000000-0005-0000-0000-0000390A0000}"/>
    <cellStyle name="Обычный 6 2 3 4 6" xfId="468" xr:uid="{00000000-0005-0000-0000-00003A0A0000}"/>
    <cellStyle name="Обычный 6 2 3 4 6 2" xfId="1225" xr:uid="{00000000-0005-0000-0000-00003B0A0000}"/>
    <cellStyle name="Обычный 6 2 3 4 6 2 2" xfId="6250" xr:uid="{00000000-0005-0000-0000-00003C0A0000}"/>
    <cellStyle name="Обычный 6 2 3 4 6 2 3" xfId="3956" xr:uid="{00000000-0005-0000-0000-00003D0A0000}"/>
    <cellStyle name="Обычный 6 2 3 4 6 3" xfId="1749" xr:uid="{00000000-0005-0000-0000-00003E0A0000}"/>
    <cellStyle name="Обычный 6 2 3 4 6 3 2" xfId="6926" xr:uid="{00000000-0005-0000-0000-00003F0A0000}"/>
    <cellStyle name="Обычный 6 2 3 4 6 4" xfId="2453" xr:uid="{00000000-0005-0000-0000-0000400A0000}"/>
    <cellStyle name="Обычный 6 2 3 4 6 4 2" xfId="5344" xr:uid="{00000000-0005-0000-0000-0000410A0000}"/>
    <cellStyle name="Обычный 6 2 3 4 6 5" xfId="4649" xr:uid="{00000000-0005-0000-0000-0000420A0000}"/>
    <cellStyle name="Обычный 6 2 3 4 6 6" xfId="3263" xr:uid="{00000000-0005-0000-0000-0000430A0000}"/>
    <cellStyle name="Обычный 6 2 3 4 7" xfId="685" xr:uid="{00000000-0005-0000-0000-0000440A0000}"/>
    <cellStyle name="Обычный 6 2 3 4 7 2" xfId="1959" xr:uid="{00000000-0005-0000-0000-0000450A0000}"/>
    <cellStyle name="Обычный 6 2 3 4 7 2 2" xfId="5554" xr:uid="{00000000-0005-0000-0000-0000460A0000}"/>
    <cellStyle name="Обычный 6 2 3 4 7 2 3" xfId="4165" xr:uid="{00000000-0005-0000-0000-0000470A0000}"/>
    <cellStyle name="Обычный 6 2 3 4 7 3" xfId="2663" xr:uid="{00000000-0005-0000-0000-0000480A0000}"/>
    <cellStyle name="Обычный 6 2 3 4 7 3 2" xfId="4858" xr:uid="{00000000-0005-0000-0000-0000490A0000}"/>
    <cellStyle name="Обычный 6 2 3 4 7 4" xfId="3472" xr:uid="{00000000-0005-0000-0000-00004A0A0000}"/>
    <cellStyle name="Обычный 6 2 3 4 8" xfId="859" xr:uid="{00000000-0005-0000-0000-00004B0A0000}"/>
    <cellStyle name="Обычный 6 2 3 4 8 2" xfId="5727" xr:uid="{00000000-0005-0000-0000-00004C0A0000}"/>
    <cellStyle name="Обычный 6 2 3 4 8 3" xfId="3614" xr:uid="{00000000-0005-0000-0000-00004D0A0000}"/>
    <cellStyle name="Обычный 6 2 3 4 9" xfId="1407" xr:uid="{00000000-0005-0000-0000-00004E0A0000}"/>
    <cellStyle name="Обычный 6 2 3 4 9 2" xfId="5905" xr:uid="{00000000-0005-0000-0000-00004F0A0000}"/>
    <cellStyle name="Обычный 6 2 3 5" xfId="183" xr:uid="{00000000-0005-0000-0000-0000500A0000}"/>
    <cellStyle name="Обычный 6 2 3 5 10" xfId="5060" xr:uid="{00000000-0005-0000-0000-0000510A0000}"/>
    <cellStyle name="Обычный 6 2 3 5 11" xfId="4365" xr:uid="{00000000-0005-0000-0000-0000520A0000}"/>
    <cellStyle name="Обычный 6 2 3 5 12" xfId="2979" xr:uid="{00000000-0005-0000-0000-0000530A0000}"/>
    <cellStyle name="Обычный 6 2 3 5 2" xfId="184" xr:uid="{00000000-0005-0000-0000-0000540A0000}"/>
    <cellStyle name="Обычный 6 2 3 5 2 10" xfId="2980" xr:uid="{00000000-0005-0000-0000-0000550A0000}"/>
    <cellStyle name="Обычный 6 2 3 5 2 2" xfId="356" xr:uid="{00000000-0005-0000-0000-0000560A0000}"/>
    <cellStyle name="Обычный 6 2 3 5 2 2 2" xfId="1075" xr:uid="{00000000-0005-0000-0000-0000570A0000}"/>
    <cellStyle name="Обычный 6 2 3 5 2 2 2 2" xfId="6100" xr:uid="{00000000-0005-0000-0000-0000580A0000}"/>
    <cellStyle name="Обычный 6 2 3 5 2 2 2 3" xfId="3844" xr:uid="{00000000-0005-0000-0000-0000590A0000}"/>
    <cellStyle name="Обычный 6 2 3 5 2 2 3" xfId="1637" xr:uid="{00000000-0005-0000-0000-00005A0A0000}"/>
    <cellStyle name="Обычный 6 2 3 5 2 2 3 2" xfId="6777" xr:uid="{00000000-0005-0000-0000-00005B0A0000}"/>
    <cellStyle name="Обычный 6 2 3 5 2 2 4" xfId="2341" xr:uid="{00000000-0005-0000-0000-00005C0A0000}"/>
    <cellStyle name="Обычный 6 2 3 5 2 2 4 2" xfId="5232" xr:uid="{00000000-0005-0000-0000-00005D0A0000}"/>
    <cellStyle name="Обычный 6 2 3 5 2 2 5" xfId="4537" xr:uid="{00000000-0005-0000-0000-00005E0A0000}"/>
    <cellStyle name="Обычный 6 2 3 5 2 2 6" xfId="3151" xr:uid="{00000000-0005-0000-0000-00005F0A0000}"/>
    <cellStyle name="Обычный 6 2 3 5 2 3" xfId="527" xr:uid="{00000000-0005-0000-0000-0000600A0000}"/>
    <cellStyle name="Обычный 6 2 3 5 2 3 2" xfId="1232" xr:uid="{00000000-0005-0000-0000-0000610A0000}"/>
    <cellStyle name="Обычный 6 2 3 5 2 3 2 2" xfId="6257" xr:uid="{00000000-0005-0000-0000-0000620A0000}"/>
    <cellStyle name="Обычный 6 2 3 5 2 3 2 3" xfId="4015" xr:uid="{00000000-0005-0000-0000-0000630A0000}"/>
    <cellStyle name="Обычный 6 2 3 5 2 3 3" xfId="1808" xr:uid="{00000000-0005-0000-0000-0000640A0000}"/>
    <cellStyle name="Обычный 6 2 3 5 2 3 3 2" xfId="6933" xr:uid="{00000000-0005-0000-0000-0000650A0000}"/>
    <cellStyle name="Обычный 6 2 3 5 2 3 4" xfId="2512" xr:uid="{00000000-0005-0000-0000-0000660A0000}"/>
    <cellStyle name="Обычный 6 2 3 5 2 3 4 2" xfId="5403" xr:uid="{00000000-0005-0000-0000-0000670A0000}"/>
    <cellStyle name="Обычный 6 2 3 5 2 3 5" xfId="4708" xr:uid="{00000000-0005-0000-0000-0000680A0000}"/>
    <cellStyle name="Обычный 6 2 3 5 2 3 6" xfId="3322" xr:uid="{00000000-0005-0000-0000-0000690A0000}"/>
    <cellStyle name="Обычный 6 2 3 5 2 4" xfId="692" xr:uid="{00000000-0005-0000-0000-00006A0A0000}"/>
    <cellStyle name="Обычный 6 2 3 5 2 4 2" xfId="1966" xr:uid="{00000000-0005-0000-0000-00006B0A0000}"/>
    <cellStyle name="Обычный 6 2 3 5 2 4 2 2" xfId="5561" xr:uid="{00000000-0005-0000-0000-00006C0A0000}"/>
    <cellStyle name="Обычный 6 2 3 5 2 4 2 3" xfId="4172" xr:uid="{00000000-0005-0000-0000-00006D0A0000}"/>
    <cellStyle name="Обычный 6 2 3 5 2 4 3" xfId="2670" xr:uid="{00000000-0005-0000-0000-00006E0A0000}"/>
    <cellStyle name="Обычный 6 2 3 5 2 4 3 2" xfId="4865" xr:uid="{00000000-0005-0000-0000-00006F0A0000}"/>
    <cellStyle name="Обычный 6 2 3 5 2 4 4" xfId="3479" xr:uid="{00000000-0005-0000-0000-0000700A0000}"/>
    <cellStyle name="Обычный 6 2 3 5 2 5" xfId="866" xr:uid="{00000000-0005-0000-0000-0000710A0000}"/>
    <cellStyle name="Обычный 6 2 3 5 2 5 2" xfId="5734" xr:uid="{00000000-0005-0000-0000-0000720A0000}"/>
    <cellStyle name="Обычный 6 2 3 5 2 5 3" xfId="3673" xr:uid="{00000000-0005-0000-0000-0000730A0000}"/>
    <cellStyle name="Обычный 6 2 3 5 2 6" xfId="1466" xr:uid="{00000000-0005-0000-0000-0000740A0000}"/>
    <cellStyle name="Обычный 6 2 3 5 2 6 2" xfId="5912" xr:uid="{00000000-0005-0000-0000-0000750A0000}"/>
    <cellStyle name="Обычный 6 2 3 5 2 7" xfId="2170" xr:uid="{00000000-0005-0000-0000-0000760A0000}"/>
    <cellStyle name="Обычный 6 2 3 5 2 7 2" xfId="6591" xr:uid="{00000000-0005-0000-0000-0000770A0000}"/>
    <cellStyle name="Обычный 6 2 3 5 2 8" xfId="5061" xr:uid="{00000000-0005-0000-0000-0000780A0000}"/>
    <cellStyle name="Обычный 6 2 3 5 2 9" xfId="4366" xr:uid="{00000000-0005-0000-0000-0000790A0000}"/>
    <cellStyle name="Обычный 6 2 3 5 3" xfId="185" xr:uid="{00000000-0005-0000-0000-00007A0A0000}"/>
    <cellStyle name="Обычный 6 2 3 5 3 10" xfId="2981" xr:uid="{00000000-0005-0000-0000-00007B0A0000}"/>
    <cellStyle name="Обычный 6 2 3 5 3 2" xfId="357" xr:uid="{00000000-0005-0000-0000-00007C0A0000}"/>
    <cellStyle name="Обычный 6 2 3 5 3 2 2" xfId="1076" xr:uid="{00000000-0005-0000-0000-00007D0A0000}"/>
    <cellStyle name="Обычный 6 2 3 5 3 2 2 2" xfId="6101" xr:uid="{00000000-0005-0000-0000-00007E0A0000}"/>
    <cellStyle name="Обычный 6 2 3 5 3 2 2 3" xfId="3845" xr:uid="{00000000-0005-0000-0000-00007F0A0000}"/>
    <cellStyle name="Обычный 6 2 3 5 3 2 3" xfId="1638" xr:uid="{00000000-0005-0000-0000-0000800A0000}"/>
    <cellStyle name="Обычный 6 2 3 5 3 2 3 2" xfId="6778" xr:uid="{00000000-0005-0000-0000-0000810A0000}"/>
    <cellStyle name="Обычный 6 2 3 5 3 2 4" xfId="2342" xr:uid="{00000000-0005-0000-0000-0000820A0000}"/>
    <cellStyle name="Обычный 6 2 3 5 3 2 4 2" xfId="5233" xr:uid="{00000000-0005-0000-0000-0000830A0000}"/>
    <cellStyle name="Обычный 6 2 3 5 3 2 5" xfId="4538" xr:uid="{00000000-0005-0000-0000-0000840A0000}"/>
    <cellStyle name="Обычный 6 2 3 5 3 2 6" xfId="3152" xr:uid="{00000000-0005-0000-0000-0000850A0000}"/>
    <cellStyle name="Обычный 6 2 3 5 3 3" xfId="528" xr:uid="{00000000-0005-0000-0000-0000860A0000}"/>
    <cellStyle name="Обычный 6 2 3 5 3 3 2" xfId="1233" xr:uid="{00000000-0005-0000-0000-0000870A0000}"/>
    <cellStyle name="Обычный 6 2 3 5 3 3 2 2" xfId="6258" xr:uid="{00000000-0005-0000-0000-0000880A0000}"/>
    <cellStyle name="Обычный 6 2 3 5 3 3 2 3" xfId="4016" xr:uid="{00000000-0005-0000-0000-0000890A0000}"/>
    <cellStyle name="Обычный 6 2 3 5 3 3 3" xfId="1809" xr:uid="{00000000-0005-0000-0000-00008A0A0000}"/>
    <cellStyle name="Обычный 6 2 3 5 3 3 3 2" xfId="6934" xr:uid="{00000000-0005-0000-0000-00008B0A0000}"/>
    <cellStyle name="Обычный 6 2 3 5 3 3 4" xfId="2513" xr:uid="{00000000-0005-0000-0000-00008C0A0000}"/>
    <cellStyle name="Обычный 6 2 3 5 3 3 4 2" xfId="5404" xr:uid="{00000000-0005-0000-0000-00008D0A0000}"/>
    <cellStyle name="Обычный 6 2 3 5 3 3 5" xfId="4709" xr:uid="{00000000-0005-0000-0000-00008E0A0000}"/>
    <cellStyle name="Обычный 6 2 3 5 3 3 6" xfId="3323" xr:uid="{00000000-0005-0000-0000-00008F0A0000}"/>
    <cellStyle name="Обычный 6 2 3 5 3 4" xfId="693" xr:uid="{00000000-0005-0000-0000-0000900A0000}"/>
    <cellStyle name="Обычный 6 2 3 5 3 4 2" xfId="1967" xr:uid="{00000000-0005-0000-0000-0000910A0000}"/>
    <cellStyle name="Обычный 6 2 3 5 3 4 2 2" xfId="5562" xr:uid="{00000000-0005-0000-0000-0000920A0000}"/>
    <cellStyle name="Обычный 6 2 3 5 3 4 2 3" xfId="4173" xr:uid="{00000000-0005-0000-0000-0000930A0000}"/>
    <cellStyle name="Обычный 6 2 3 5 3 4 3" xfId="2671" xr:uid="{00000000-0005-0000-0000-0000940A0000}"/>
    <cellStyle name="Обычный 6 2 3 5 3 4 3 2" xfId="4866" xr:uid="{00000000-0005-0000-0000-0000950A0000}"/>
    <cellStyle name="Обычный 6 2 3 5 3 4 4" xfId="3480" xr:uid="{00000000-0005-0000-0000-0000960A0000}"/>
    <cellStyle name="Обычный 6 2 3 5 3 5" xfId="867" xr:uid="{00000000-0005-0000-0000-0000970A0000}"/>
    <cellStyle name="Обычный 6 2 3 5 3 5 2" xfId="5735" xr:uid="{00000000-0005-0000-0000-0000980A0000}"/>
    <cellStyle name="Обычный 6 2 3 5 3 5 3" xfId="3674" xr:uid="{00000000-0005-0000-0000-0000990A0000}"/>
    <cellStyle name="Обычный 6 2 3 5 3 6" xfId="1467" xr:uid="{00000000-0005-0000-0000-00009A0A0000}"/>
    <cellStyle name="Обычный 6 2 3 5 3 6 2" xfId="5913" xr:uid="{00000000-0005-0000-0000-00009B0A0000}"/>
    <cellStyle name="Обычный 6 2 3 5 3 7" xfId="2171" xr:uid="{00000000-0005-0000-0000-00009C0A0000}"/>
    <cellStyle name="Обычный 6 2 3 5 3 7 2" xfId="6592" xr:uid="{00000000-0005-0000-0000-00009D0A0000}"/>
    <cellStyle name="Обычный 6 2 3 5 3 8" xfId="5062" xr:uid="{00000000-0005-0000-0000-00009E0A0000}"/>
    <cellStyle name="Обычный 6 2 3 5 3 9" xfId="4367" xr:uid="{00000000-0005-0000-0000-00009F0A0000}"/>
    <cellStyle name="Обычный 6 2 3 5 4" xfId="355" xr:uid="{00000000-0005-0000-0000-0000A00A0000}"/>
    <cellStyle name="Обычный 6 2 3 5 4 2" xfId="1074" xr:uid="{00000000-0005-0000-0000-0000A10A0000}"/>
    <cellStyle name="Обычный 6 2 3 5 4 2 2" xfId="6099" xr:uid="{00000000-0005-0000-0000-0000A20A0000}"/>
    <cellStyle name="Обычный 6 2 3 5 4 2 3" xfId="3843" xr:uid="{00000000-0005-0000-0000-0000A30A0000}"/>
    <cellStyle name="Обычный 6 2 3 5 4 3" xfId="1636" xr:uid="{00000000-0005-0000-0000-0000A40A0000}"/>
    <cellStyle name="Обычный 6 2 3 5 4 3 2" xfId="6776" xr:uid="{00000000-0005-0000-0000-0000A50A0000}"/>
    <cellStyle name="Обычный 6 2 3 5 4 4" xfId="2340" xr:uid="{00000000-0005-0000-0000-0000A60A0000}"/>
    <cellStyle name="Обычный 6 2 3 5 4 4 2" xfId="5231" xr:uid="{00000000-0005-0000-0000-0000A70A0000}"/>
    <cellStyle name="Обычный 6 2 3 5 4 5" xfId="4536" xr:uid="{00000000-0005-0000-0000-0000A80A0000}"/>
    <cellStyle name="Обычный 6 2 3 5 4 6" xfId="3150" xr:uid="{00000000-0005-0000-0000-0000A90A0000}"/>
    <cellStyle name="Обычный 6 2 3 5 5" xfId="526" xr:uid="{00000000-0005-0000-0000-0000AA0A0000}"/>
    <cellStyle name="Обычный 6 2 3 5 5 2" xfId="1231" xr:uid="{00000000-0005-0000-0000-0000AB0A0000}"/>
    <cellStyle name="Обычный 6 2 3 5 5 2 2" xfId="6256" xr:uid="{00000000-0005-0000-0000-0000AC0A0000}"/>
    <cellStyle name="Обычный 6 2 3 5 5 2 3" xfId="4014" xr:uid="{00000000-0005-0000-0000-0000AD0A0000}"/>
    <cellStyle name="Обычный 6 2 3 5 5 3" xfId="1807" xr:uid="{00000000-0005-0000-0000-0000AE0A0000}"/>
    <cellStyle name="Обычный 6 2 3 5 5 3 2" xfId="6932" xr:uid="{00000000-0005-0000-0000-0000AF0A0000}"/>
    <cellStyle name="Обычный 6 2 3 5 5 4" xfId="2511" xr:uid="{00000000-0005-0000-0000-0000B00A0000}"/>
    <cellStyle name="Обычный 6 2 3 5 5 4 2" xfId="5402" xr:uid="{00000000-0005-0000-0000-0000B10A0000}"/>
    <cellStyle name="Обычный 6 2 3 5 5 5" xfId="4707" xr:uid="{00000000-0005-0000-0000-0000B20A0000}"/>
    <cellStyle name="Обычный 6 2 3 5 5 6" xfId="3321" xr:uid="{00000000-0005-0000-0000-0000B30A0000}"/>
    <cellStyle name="Обычный 6 2 3 5 6" xfId="691" xr:uid="{00000000-0005-0000-0000-0000B40A0000}"/>
    <cellStyle name="Обычный 6 2 3 5 6 2" xfId="1965" xr:uid="{00000000-0005-0000-0000-0000B50A0000}"/>
    <cellStyle name="Обычный 6 2 3 5 6 2 2" xfId="5560" xr:uid="{00000000-0005-0000-0000-0000B60A0000}"/>
    <cellStyle name="Обычный 6 2 3 5 6 2 3" xfId="4171" xr:uid="{00000000-0005-0000-0000-0000B70A0000}"/>
    <cellStyle name="Обычный 6 2 3 5 6 3" xfId="2669" xr:uid="{00000000-0005-0000-0000-0000B80A0000}"/>
    <cellStyle name="Обычный 6 2 3 5 6 3 2" xfId="4864" xr:uid="{00000000-0005-0000-0000-0000B90A0000}"/>
    <cellStyle name="Обычный 6 2 3 5 6 4" xfId="3478" xr:uid="{00000000-0005-0000-0000-0000BA0A0000}"/>
    <cellStyle name="Обычный 6 2 3 5 7" xfId="865" xr:uid="{00000000-0005-0000-0000-0000BB0A0000}"/>
    <cellStyle name="Обычный 6 2 3 5 7 2" xfId="5733" xr:uid="{00000000-0005-0000-0000-0000BC0A0000}"/>
    <cellStyle name="Обычный 6 2 3 5 7 3" xfId="3672" xr:uid="{00000000-0005-0000-0000-0000BD0A0000}"/>
    <cellStyle name="Обычный 6 2 3 5 8" xfId="1465" xr:uid="{00000000-0005-0000-0000-0000BE0A0000}"/>
    <cellStyle name="Обычный 6 2 3 5 8 2" xfId="5911" xr:uid="{00000000-0005-0000-0000-0000BF0A0000}"/>
    <cellStyle name="Обычный 6 2 3 5 9" xfId="2169" xr:uid="{00000000-0005-0000-0000-0000C00A0000}"/>
    <cellStyle name="Обычный 6 2 3 5 9 2" xfId="6590" xr:uid="{00000000-0005-0000-0000-0000C10A0000}"/>
    <cellStyle name="Обычный 6 2 3 6" xfId="186" xr:uid="{00000000-0005-0000-0000-0000C20A0000}"/>
    <cellStyle name="Обычный 6 2 3 6 10" xfId="2982" xr:uid="{00000000-0005-0000-0000-0000C30A0000}"/>
    <cellStyle name="Обычный 6 2 3 6 2" xfId="358" xr:uid="{00000000-0005-0000-0000-0000C40A0000}"/>
    <cellStyle name="Обычный 6 2 3 6 2 2" xfId="1077" xr:uid="{00000000-0005-0000-0000-0000C50A0000}"/>
    <cellStyle name="Обычный 6 2 3 6 2 2 2" xfId="6102" xr:uid="{00000000-0005-0000-0000-0000C60A0000}"/>
    <cellStyle name="Обычный 6 2 3 6 2 2 3" xfId="3846" xr:uid="{00000000-0005-0000-0000-0000C70A0000}"/>
    <cellStyle name="Обычный 6 2 3 6 2 3" xfId="1639" xr:uid="{00000000-0005-0000-0000-0000C80A0000}"/>
    <cellStyle name="Обычный 6 2 3 6 2 3 2" xfId="6779" xr:uid="{00000000-0005-0000-0000-0000C90A0000}"/>
    <cellStyle name="Обычный 6 2 3 6 2 4" xfId="2343" xr:uid="{00000000-0005-0000-0000-0000CA0A0000}"/>
    <cellStyle name="Обычный 6 2 3 6 2 4 2" xfId="5234" xr:uid="{00000000-0005-0000-0000-0000CB0A0000}"/>
    <cellStyle name="Обычный 6 2 3 6 2 5" xfId="4539" xr:uid="{00000000-0005-0000-0000-0000CC0A0000}"/>
    <cellStyle name="Обычный 6 2 3 6 2 6" xfId="3153" xr:uid="{00000000-0005-0000-0000-0000CD0A0000}"/>
    <cellStyle name="Обычный 6 2 3 6 3" xfId="529" xr:uid="{00000000-0005-0000-0000-0000CE0A0000}"/>
    <cellStyle name="Обычный 6 2 3 6 3 2" xfId="1234" xr:uid="{00000000-0005-0000-0000-0000CF0A0000}"/>
    <cellStyle name="Обычный 6 2 3 6 3 2 2" xfId="6259" xr:uid="{00000000-0005-0000-0000-0000D00A0000}"/>
    <cellStyle name="Обычный 6 2 3 6 3 2 3" xfId="4017" xr:uid="{00000000-0005-0000-0000-0000D10A0000}"/>
    <cellStyle name="Обычный 6 2 3 6 3 3" xfId="1810" xr:uid="{00000000-0005-0000-0000-0000D20A0000}"/>
    <cellStyle name="Обычный 6 2 3 6 3 3 2" xfId="6935" xr:uid="{00000000-0005-0000-0000-0000D30A0000}"/>
    <cellStyle name="Обычный 6 2 3 6 3 4" xfId="2514" xr:uid="{00000000-0005-0000-0000-0000D40A0000}"/>
    <cellStyle name="Обычный 6 2 3 6 3 4 2" xfId="5405" xr:uid="{00000000-0005-0000-0000-0000D50A0000}"/>
    <cellStyle name="Обычный 6 2 3 6 3 5" xfId="4710" xr:uid="{00000000-0005-0000-0000-0000D60A0000}"/>
    <cellStyle name="Обычный 6 2 3 6 3 6" xfId="3324" xr:uid="{00000000-0005-0000-0000-0000D70A0000}"/>
    <cellStyle name="Обычный 6 2 3 6 4" xfId="694" xr:uid="{00000000-0005-0000-0000-0000D80A0000}"/>
    <cellStyle name="Обычный 6 2 3 6 4 2" xfId="1968" xr:uid="{00000000-0005-0000-0000-0000D90A0000}"/>
    <cellStyle name="Обычный 6 2 3 6 4 2 2" xfId="5563" xr:uid="{00000000-0005-0000-0000-0000DA0A0000}"/>
    <cellStyle name="Обычный 6 2 3 6 4 2 3" xfId="4174" xr:uid="{00000000-0005-0000-0000-0000DB0A0000}"/>
    <cellStyle name="Обычный 6 2 3 6 4 3" xfId="2672" xr:uid="{00000000-0005-0000-0000-0000DC0A0000}"/>
    <cellStyle name="Обычный 6 2 3 6 4 3 2" xfId="4867" xr:uid="{00000000-0005-0000-0000-0000DD0A0000}"/>
    <cellStyle name="Обычный 6 2 3 6 4 4" xfId="3481" xr:uid="{00000000-0005-0000-0000-0000DE0A0000}"/>
    <cellStyle name="Обычный 6 2 3 6 5" xfId="868" xr:uid="{00000000-0005-0000-0000-0000DF0A0000}"/>
    <cellStyle name="Обычный 6 2 3 6 5 2" xfId="5736" xr:uid="{00000000-0005-0000-0000-0000E00A0000}"/>
    <cellStyle name="Обычный 6 2 3 6 5 3" xfId="3675" xr:uid="{00000000-0005-0000-0000-0000E10A0000}"/>
    <cellStyle name="Обычный 6 2 3 6 6" xfId="1468" xr:uid="{00000000-0005-0000-0000-0000E20A0000}"/>
    <cellStyle name="Обычный 6 2 3 6 6 2" xfId="5914" xr:uid="{00000000-0005-0000-0000-0000E30A0000}"/>
    <cellStyle name="Обычный 6 2 3 6 7" xfId="2172" xr:uid="{00000000-0005-0000-0000-0000E40A0000}"/>
    <cellStyle name="Обычный 6 2 3 6 7 2" xfId="6593" xr:uid="{00000000-0005-0000-0000-0000E50A0000}"/>
    <cellStyle name="Обычный 6 2 3 6 8" xfId="5063" xr:uid="{00000000-0005-0000-0000-0000E60A0000}"/>
    <cellStyle name="Обычный 6 2 3 6 9" xfId="4368" xr:uid="{00000000-0005-0000-0000-0000E70A0000}"/>
    <cellStyle name="Обычный 6 2 3 7" xfId="187" xr:uid="{00000000-0005-0000-0000-0000E80A0000}"/>
    <cellStyle name="Обычный 6 2 3 7 10" xfId="2983" xr:uid="{00000000-0005-0000-0000-0000E90A0000}"/>
    <cellStyle name="Обычный 6 2 3 7 2" xfId="359" xr:uid="{00000000-0005-0000-0000-0000EA0A0000}"/>
    <cellStyle name="Обычный 6 2 3 7 2 2" xfId="1078" xr:uid="{00000000-0005-0000-0000-0000EB0A0000}"/>
    <cellStyle name="Обычный 6 2 3 7 2 2 2" xfId="6103" xr:uid="{00000000-0005-0000-0000-0000EC0A0000}"/>
    <cellStyle name="Обычный 6 2 3 7 2 2 3" xfId="3847" xr:uid="{00000000-0005-0000-0000-0000ED0A0000}"/>
    <cellStyle name="Обычный 6 2 3 7 2 3" xfId="1640" xr:uid="{00000000-0005-0000-0000-0000EE0A0000}"/>
    <cellStyle name="Обычный 6 2 3 7 2 3 2" xfId="6780" xr:uid="{00000000-0005-0000-0000-0000EF0A0000}"/>
    <cellStyle name="Обычный 6 2 3 7 2 4" xfId="2344" xr:uid="{00000000-0005-0000-0000-0000F00A0000}"/>
    <cellStyle name="Обычный 6 2 3 7 2 4 2" xfId="5235" xr:uid="{00000000-0005-0000-0000-0000F10A0000}"/>
    <cellStyle name="Обычный 6 2 3 7 2 5" xfId="4540" xr:uid="{00000000-0005-0000-0000-0000F20A0000}"/>
    <cellStyle name="Обычный 6 2 3 7 2 6" xfId="3154" xr:uid="{00000000-0005-0000-0000-0000F30A0000}"/>
    <cellStyle name="Обычный 6 2 3 7 3" xfId="530" xr:uid="{00000000-0005-0000-0000-0000F40A0000}"/>
    <cellStyle name="Обычный 6 2 3 7 3 2" xfId="1235" xr:uid="{00000000-0005-0000-0000-0000F50A0000}"/>
    <cellStyle name="Обычный 6 2 3 7 3 2 2" xfId="6260" xr:uid="{00000000-0005-0000-0000-0000F60A0000}"/>
    <cellStyle name="Обычный 6 2 3 7 3 2 3" xfId="4018" xr:uid="{00000000-0005-0000-0000-0000F70A0000}"/>
    <cellStyle name="Обычный 6 2 3 7 3 3" xfId="1811" xr:uid="{00000000-0005-0000-0000-0000F80A0000}"/>
    <cellStyle name="Обычный 6 2 3 7 3 3 2" xfId="6936" xr:uid="{00000000-0005-0000-0000-0000F90A0000}"/>
    <cellStyle name="Обычный 6 2 3 7 3 4" xfId="2515" xr:uid="{00000000-0005-0000-0000-0000FA0A0000}"/>
    <cellStyle name="Обычный 6 2 3 7 3 4 2" xfId="5406" xr:uid="{00000000-0005-0000-0000-0000FB0A0000}"/>
    <cellStyle name="Обычный 6 2 3 7 3 5" xfId="4711" xr:uid="{00000000-0005-0000-0000-0000FC0A0000}"/>
    <cellStyle name="Обычный 6 2 3 7 3 6" xfId="3325" xr:uid="{00000000-0005-0000-0000-0000FD0A0000}"/>
    <cellStyle name="Обычный 6 2 3 7 4" xfId="695" xr:uid="{00000000-0005-0000-0000-0000FE0A0000}"/>
    <cellStyle name="Обычный 6 2 3 7 4 2" xfId="1969" xr:uid="{00000000-0005-0000-0000-0000FF0A0000}"/>
    <cellStyle name="Обычный 6 2 3 7 4 2 2" xfId="5564" xr:uid="{00000000-0005-0000-0000-0000000B0000}"/>
    <cellStyle name="Обычный 6 2 3 7 4 2 3" xfId="4175" xr:uid="{00000000-0005-0000-0000-0000010B0000}"/>
    <cellStyle name="Обычный 6 2 3 7 4 3" xfId="2673" xr:uid="{00000000-0005-0000-0000-0000020B0000}"/>
    <cellStyle name="Обычный 6 2 3 7 4 3 2" xfId="4868" xr:uid="{00000000-0005-0000-0000-0000030B0000}"/>
    <cellStyle name="Обычный 6 2 3 7 4 4" xfId="3482" xr:uid="{00000000-0005-0000-0000-0000040B0000}"/>
    <cellStyle name="Обычный 6 2 3 7 5" xfId="869" xr:uid="{00000000-0005-0000-0000-0000050B0000}"/>
    <cellStyle name="Обычный 6 2 3 7 5 2" xfId="5737" xr:uid="{00000000-0005-0000-0000-0000060B0000}"/>
    <cellStyle name="Обычный 6 2 3 7 5 3" xfId="3676" xr:uid="{00000000-0005-0000-0000-0000070B0000}"/>
    <cellStyle name="Обычный 6 2 3 7 6" xfId="1469" xr:uid="{00000000-0005-0000-0000-0000080B0000}"/>
    <cellStyle name="Обычный 6 2 3 7 6 2" xfId="5915" xr:uid="{00000000-0005-0000-0000-0000090B0000}"/>
    <cellStyle name="Обычный 6 2 3 7 7" xfId="2173" xr:uid="{00000000-0005-0000-0000-00000A0B0000}"/>
    <cellStyle name="Обычный 6 2 3 7 7 2" xfId="6594" xr:uid="{00000000-0005-0000-0000-00000B0B0000}"/>
    <cellStyle name="Обычный 6 2 3 7 8" xfId="5064" xr:uid="{00000000-0005-0000-0000-00000C0B0000}"/>
    <cellStyle name="Обычный 6 2 3 7 9" xfId="4369" xr:uid="{00000000-0005-0000-0000-00000D0B0000}"/>
    <cellStyle name="Обычный 6 2 3 8" xfId="188" xr:uid="{00000000-0005-0000-0000-00000E0B0000}"/>
    <cellStyle name="Обычный 6 2 3 8 10" xfId="2984" xr:uid="{00000000-0005-0000-0000-00000F0B0000}"/>
    <cellStyle name="Обычный 6 2 3 8 2" xfId="360" xr:uid="{00000000-0005-0000-0000-0000100B0000}"/>
    <cellStyle name="Обычный 6 2 3 8 2 2" xfId="1079" xr:uid="{00000000-0005-0000-0000-0000110B0000}"/>
    <cellStyle name="Обычный 6 2 3 8 2 2 2" xfId="6104" xr:uid="{00000000-0005-0000-0000-0000120B0000}"/>
    <cellStyle name="Обычный 6 2 3 8 2 2 3" xfId="3848" xr:uid="{00000000-0005-0000-0000-0000130B0000}"/>
    <cellStyle name="Обычный 6 2 3 8 2 3" xfId="1641" xr:uid="{00000000-0005-0000-0000-0000140B0000}"/>
    <cellStyle name="Обычный 6 2 3 8 2 3 2" xfId="6781" xr:uid="{00000000-0005-0000-0000-0000150B0000}"/>
    <cellStyle name="Обычный 6 2 3 8 2 4" xfId="2345" xr:uid="{00000000-0005-0000-0000-0000160B0000}"/>
    <cellStyle name="Обычный 6 2 3 8 2 4 2" xfId="5236" xr:uid="{00000000-0005-0000-0000-0000170B0000}"/>
    <cellStyle name="Обычный 6 2 3 8 2 5" xfId="4541" xr:uid="{00000000-0005-0000-0000-0000180B0000}"/>
    <cellStyle name="Обычный 6 2 3 8 2 6" xfId="3155" xr:uid="{00000000-0005-0000-0000-0000190B0000}"/>
    <cellStyle name="Обычный 6 2 3 8 3" xfId="531" xr:uid="{00000000-0005-0000-0000-00001A0B0000}"/>
    <cellStyle name="Обычный 6 2 3 8 3 2" xfId="1236" xr:uid="{00000000-0005-0000-0000-00001B0B0000}"/>
    <cellStyle name="Обычный 6 2 3 8 3 2 2" xfId="6261" xr:uid="{00000000-0005-0000-0000-00001C0B0000}"/>
    <cellStyle name="Обычный 6 2 3 8 3 2 3" xfId="4019" xr:uid="{00000000-0005-0000-0000-00001D0B0000}"/>
    <cellStyle name="Обычный 6 2 3 8 3 3" xfId="1812" xr:uid="{00000000-0005-0000-0000-00001E0B0000}"/>
    <cellStyle name="Обычный 6 2 3 8 3 3 2" xfId="6937" xr:uid="{00000000-0005-0000-0000-00001F0B0000}"/>
    <cellStyle name="Обычный 6 2 3 8 3 4" xfId="2516" xr:uid="{00000000-0005-0000-0000-0000200B0000}"/>
    <cellStyle name="Обычный 6 2 3 8 3 4 2" xfId="5407" xr:uid="{00000000-0005-0000-0000-0000210B0000}"/>
    <cellStyle name="Обычный 6 2 3 8 3 5" xfId="4712" xr:uid="{00000000-0005-0000-0000-0000220B0000}"/>
    <cellStyle name="Обычный 6 2 3 8 3 6" xfId="3326" xr:uid="{00000000-0005-0000-0000-0000230B0000}"/>
    <cellStyle name="Обычный 6 2 3 8 4" xfId="696" xr:uid="{00000000-0005-0000-0000-0000240B0000}"/>
    <cellStyle name="Обычный 6 2 3 8 4 2" xfId="1970" xr:uid="{00000000-0005-0000-0000-0000250B0000}"/>
    <cellStyle name="Обычный 6 2 3 8 4 2 2" xfId="5565" xr:uid="{00000000-0005-0000-0000-0000260B0000}"/>
    <cellStyle name="Обычный 6 2 3 8 4 2 3" xfId="4176" xr:uid="{00000000-0005-0000-0000-0000270B0000}"/>
    <cellStyle name="Обычный 6 2 3 8 4 3" xfId="2674" xr:uid="{00000000-0005-0000-0000-0000280B0000}"/>
    <cellStyle name="Обычный 6 2 3 8 4 3 2" xfId="4869" xr:uid="{00000000-0005-0000-0000-0000290B0000}"/>
    <cellStyle name="Обычный 6 2 3 8 4 4" xfId="3483" xr:uid="{00000000-0005-0000-0000-00002A0B0000}"/>
    <cellStyle name="Обычный 6 2 3 8 5" xfId="870" xr:uid="{00000000-0005-0000-0000-00002B0B0000}"/>
    <cellStyle name="Обычный 6 2 3 8 5 2" xfId="5738" xr:uid="{00000000-0005-0000-0000-00002C0B0000}"/>
    <cellStyle name="Обычный 6 2 3 8 5 3" xfId="3677" xr:uid="{00000000-0005-0000-0000-00002D0B0000}"/>
    <cellStyle name="Обычный 6 2 3 8 6" xfId="1470" xr:uid="{00000000-0005-0000-0000-00002E0B0000}"/>
    <cellStyle name="Обычный 6 2 3 8 6 2" xfId="5916" xr:uid="{00000000-0005-0000-0000-00002F0B0000}"/>
    <cellStyle name="Обычный 6 2 3 8 7" xfId="2174" xr:uid="{00000000-0005-0000-0000-0000300B0000}"/>
    <cellStyle name="Обычный 6 2 3 8 7 2" xfId="6595" xr:uid="{00000000-0005-0000-0000-0000310B0000}"/>
    <cellStyle name="Обычный 6 2 3 8 8" xfId="5065" xr:uid="{00000000-0005-0000-0000-0000320B0000}"/>
    <cellStyle name="Обычный 6 2 3 8 9" xfId="4370" xr:uid="{00000000-0005-0000-0000-0000330B0000}"/>
    <cellStyle name="Обычный 6 2 3 9" xfId="114" xr:uid="{00000000-0005-0000-0000-0000340B0000}"/>
    <cellStyle name="Обычный 6 2 3 9 2" xfId="1006" xr:uid="{00000000-0005-0000-0000-0000350B0000}"/>
    <cellStyle name="Обычный 6 2 3 9 2 2" xfId="6031" xr:uid="{00000000-0005-0000-0000-0000360B0000}"/>
    <cellStyle name="Обычный 6 2 3 9 2 3" xfId="3604" xr:uid="{00000000-0005-0000-0000-0000370B0000}"/>
    <cellStyle name="Обычный 6 2 3 9 3" xfId="1397" xr:uid="{00000000-0005-0000-0000-0000380B0000}"/>
    <cellStyle name="Обычный 6 2 3 9 3 2" xfId="6708" xr:uid="{00000000-0005-0000-0000-0000390B0000}"/>
    <cellStyle name="Обычный 6 2 3 9 4" xfId="2101" xr:uid="{00000000-0005-0000-0000-00003A0B0000}"/>
    <cellStyle name="Обычный 6 2 3 9 4 2" xfId="4992" xr:uid="{00000000-0005-0000-0000-00003B0B0000}"/>
    <cellStyle name="Обычный 6 2 3 9 5" xfId="4297" xr:uid="{00000000-0005-0000-0000-00003C0B0000}"/>
    <cellStyle name="Обычный 6 2 3 9 6" xfId="2911" xr:uid="{00000000-0005-0000-0000-00003D0B0000}"/>
    <cellStyle name="Обычный 6 2 4" xfId="129" xr:uid="{00000000-0005-0000-0000-00003E0B0000}"/>
    <cellStyle name="Обычный 6 2 4 10" xfId="2115" xr:uid="{00000000-0005-0000-0000-00003F0B0000}"/>
    <cellStyle name="Обычный 6 2 4 10 2" xfId="6596" xr:uid="{00000000-0005-0000-0000-0000400B0000}"/>
    <cellStyle name="Обычный 6 2 4 11" xfId="5006" xr:uid="{00000000-0005-0000-0000-0000410B0000}"/>
    <cellStyle name="Обычный 6 2 4 12" xfId="4311" xr:uid="{00000000-0005-0000-0000-0000420B0000}"/>
    <cellStyle name="Обычный 6 2 4 13" xfId="2925" xr:uid="{00000000-0005-0000-0000-0000430B0000}"/>
    <cellStyle name="Обычный 6 2 4 2" xfId="189" xr:uid="{00000000-0005-0000-0000-0000440B0000}"/>
    <cellStyle name="Обычный 6 2 4 2 10" xfId="5066" xr:uid="{00000000-0005-0000-0000-0000450B0000}"/>
    <cellStyle name="Обычный 6 2 4 2 11" xfId="4371" xr:uid="{00000000-0005-0000-0000-0000460B0000}"/>
    <cellStyle name="Обычный 6 2 4 2 12" xfId="2985" xr:uid="{00000000-0005-0000-0000-0000470B0000}"/>
    <cellStyle name="Обычный 6 2 4 2 2" xfId="190" xr:uid="{00000000-0005-0000-0000-0000480B0000}"/>
    <cellStyle name="Обычный 6 2 4 2 2 10" xfId="2986" xr:uid="{00000000-0005-0000-0000-0000490B0000}"/>
    <cellStyle name="Обычный 6 2 4 2 2 2" xfId="362" xr:uid="{00000000-0005-0000-0000-00004A0B0000}"/>
    <cellStyle name="Обычный 6 2 4 2 2 2 2" xfId="1081" xr:uid="{00000000-0005-0000-0000-00004B0B0000}"/>
    <cellStyle name="Обычный 6 2 4 2 2 2 2 2" xfId="6106" xr:uid="{00000000-0005-0000-0000-00004C0B0000}"/>
    <cellStyle name="Обычный 6 2 4 2 2 2 2 3" xfId="3850" xr:uid="{00000000-0005-0000-0000-00004D0B0000}"/>
    <cellStyle name="Обычный 6 2 4 2 2 2 3" xfId="1643" xr:uid="{00000000-0005-0000-0000-00004E0B0000}"/>
    <cellStyle name="Обычный 6 2 4 2 2 2 3 2" xfId="6783" xr:uid="{00000000-0005-0000-0000-00004F0B0000}"/>
    <cellStyle name="Обычный 6 2 4 2 2 2 4" xfId="2347" xr:uid="{00000000-0005-0000-0000-0000500B0000}"/>
    <cellStyle name="Обычный 6 2 4 2 2 2 4 2" xfId="5238" xr:uid="{00000000-0005-0000-0000-0000510B0000}"/>
    <cellStyle name="Обычный 6 2 4 2 2 2 5" xfId="4543" xr:uid="{00000000-0005-0000-0000-0000520B0000}"/>
    <cellStyle name="Обычный 6 2 4 2 2 2 6" xfId="3157" xr:uid="{00000000-0005-0000-0000-0000530B0000}"/>
    <cellStyle name="Обычный 6 2 4 2 2 3" xfId="533" xr:uid="{00000000-0005-0000-0000-0000540B0000}"/>
    <cellStyle name="Обычный 6 2 4 2 2 3 2" xfId="1239" xr:uid="{00000000-0005-0000-0000-0000550B0000}"/>
    <cellStyle name="Обычный 6 2 4 2 2 3 2 2" xfId="6264" xr:uid="{00000000-0005-0000-0000-0000560B0000}"/>
    <cellStyle name="Обычный 6 2 4 2 2 3 2 3" xfId="4021" xr:uid="{00000000-0005-0000-0000-0000570B0000}"/>
    <cellStyle name="Обычный 6 2 4 2 2 3 3" xfId="1814" xr:uid="{00000000-0005-0000-0000-0000580B0000}"/>
    <cellStyle name="Обычный 6 2 4 2 2 3 3 2" xfId="6940" xr:uid="{00000000-0005-0000-0000-0000590B0000}"/>
    <cellStyle name="Обычный 6 2 4 2 2 3 4" xfId="2518" xr:uid="{00000000-0005-0000-0000-00005A0B0000}"/>
    <cellStyle name="Обычный 6 2 4 2 2 3 4 2" xfId="5409" xr:uid="{00000000-0005-0000-0000-00005B0B0000}"/>
    <cellStyle name="Обычный 6 2 4 2 2 3 5" xfId="4714" xr:uid="{00000000-0005-0000-0000-00005C0B0000}"/>
    <cellStyle name="Обычный 6 2 4 2 2 3 6" xfId="3328" xr:uid="{00000000-0005-0000-0000-00005D0B0000}"/>
    <cellStyle name="Обычный 6 2 4 2 2 4" xfId="699" xr:uid="{00000000-0005-0000-0000-00005E0B0000}"/>
    <cellStyle name="Обычный 6 2 4 2 2 4 2" xfId="1973" xr:uid="{00000000-0005-0000-0000-00005F0B0000}"/>
    <cellStyle name="Обычный 6 2 4 2 2 4 2 2" xfId="5568" xr:uid="{00000000-0005-0000-0000-0000600B0000}"/>
    <cellStyle name="Обычный 6 2 4 2 2 4 2 3" xfId="4179" xr:uid="{00000000-0005-0000-0000-0000610B0000}"/>
    <cellStyle name="Обычный 6 2 4 2 2 4 3" xfId="2677" xr:uid="{00000000-0005-0000-0000-0000620B0000}"/>
    <cellStyle name="Обычный 6 2 4 2 2 4 3 2" xfId="4872" xr:uid="{00000000-0005-0000-0000-0000630B0000}"/>
    <cellStyle name="Обычный 6 2 4 2 2 4 4" xfId="3486" xr:uid="{00000000-0005-0000-0000-0000640B0000}"/>
    <cellStyle name="Обычный 6 2 4 2 2 5" xfId="873" xr:uid="{00000000-0005-0000-0000-0000650B0000}"/>
    <cellStyle name="Обычный 6 2 4 2 2 5 2" xfId="5741" xr:uid="{00000000-0005-0000-0000-0000660B0000}"/>
    <cellStyle name="Обычный 6 2 4 2 2 5 3" xfId="3679" xr:uid="{00000000-0005-0000-0000-0000670B0000}"/>
    <cellStyle name="Обычный 6 2 4 2 2 6" xfId="1472" xr:uid="{00000000-0005-0000-0000-0000680B0000}"/>
    <cellStyle name="Обычный 6 2 4 2 2 6 2" xfId="5919" xr:uid="{00000000-0005-0000-0000-0000690B0000}"/>
    <cellStyle name="Обычный 6 2 4 2 2 7" xfId="2176" xr:uid="{00000000-0005-0000-0000-00006A0B0000}"/>
    <cellStyle name="Обычный 6 2 4 2 2 7 2" xfId="6598" xr:uid="{00000000-0005-0000-0000-00006B0B0000}"/>
    <cellStyle name="Обычный 6 2 4 2 2 8" xfId="5067" xr:uid="{00000000-0005-0000-0000-00006C0B0000}"/>
    <cellStyle name="Обычный 6 2 4 2 2 9" xfId="4372" xr:uid="{00000000-0005-0000-0000-00006D0B0000}"/>
    <cellStyle name="Обычный 6 2 4 2 3" xfId="191" xr:uid="{00000000-0005-0000-0000-00006E0B0000}"/>
    <cellStyle name="Обычный 6 2 4 2 3 10" xfId="2987" xr:uid="{00000000-0005-0000-0000-00006F0B0000}"/>
    <cellStyle name="Обычный 6 2 4 2 3 2" xfId="363" xr:uid="{00000000-0005-0000-0000-0000700B0000}"/>
    <cellStyle name="Обычный 6 2 4 2 3 2 2" xfId="1082" xr:uid="{00000000-0005-0000-0000-0000710B0000}"/>
    <cellStyle name="Обычный 6 2 4 2 3 2 2 2" xfId="6107" xr:uid="{00000000-0005-0000-0000-0000720B0000}"/>
    <cellStyle name="Обычный 6 2 4 2 3 2 2 3" xfId="3851" xr:uid="{00000000-0005-0000-0000-0000730B0000}"/>
    <cellStyle name="Обычный 6 2 4 2 3 2 3" xfId="1644" xr:uid="{00000000-0005-0000-0000-0000740B0000}"/>
    <cellStyle name="Обычный 6 2 4 2 3 2 3 2" xfId="6784" xr:uid="{00000000-0005-0000-0000-0000750B0000}"/>
    <cellStyle name="Обычный 6 2 4 2 3 2 4" xfId="2348" xr:uid="{00000000-0005-0000-0000-0000760B0000}"/>
    <cellStyle name="Обычный 6 2 4 2 3 2 4 2" xfId="5239" xr:uid="{00000000-0005-0000-0000-0000770B0000}"/>
    <cellStyle name="Обычный 6 2 4 2 3 2 5" xfId="4544" xr:uid="{00000000-0005-0000-0000-0000780B0000}"/>
    <cellStyle name="Обычный 6 2 4 2 3 2 6" xfId="3158" xr:uid="{00000000-0005-0000-0000-0000790B0000}"/>
    <cellStyle name="Обычный 6 2 4 2 3 3" xfId="534" xr:uid="{00000000-0005-0000-0000-00007A0B0000}"/>
    <cellStyle name="Обычный 6 2 4 2 3 3 2" xfId="1240" xr:uid="{00000000-0005-0000-0000-00007B0B0000}"/>
    <cellStyle name="Обычный 6 2 4 2 3 3 2 2" xfId="6265" xr:uid="{00000000-0005-0000-0000-00007C0B0000}"/>
    <cellStyle name="Обычный 6 2 4 2 3 3 2 3" xfId="4022" xr:uid="{00000000-0005-0000-0000-00007D0B0000}"/>
    <cellStyle name="Обычный 6 2 4 2 3 3 3" xfId="1815" xr:uid="{00000000-0005-0000-0000-00007E0B0000}"/>
    <cellStyle name="Обычный 6 2 4 2 3 3 3 2" xfId="6941" xr:uid="{00000000-0005-0000-0000-00007F0B0000}"/>
    <cellStyle name="Обычный 6 2 4 2 3 3 4" xfId="2519" xr:uid="{00000000-0005-0000-0000-0000800B0000}"/>
    <cellStyle name="Обычный 6 2 4 2 3 3 4 2" xfId="5410" xr:uid="{00000000-0005-0000-0000-0000810B0000}"/>
    <cellStyle name="Обычный 6 2 4 2 3 3 5" xfId="4715" xr:uid="{00000000-0005-0000-0000-0000820B0000}"/>
    <cellStyle name="Обычный 6 2 4 2 3 3 6" xfId="3329" xr:uid="{00000000-0005-0000-0000-0000830B0000}"/>
    <cellStyle name="Обычный 6 2 4 2 3 4" xfId="700" xr:uid="{00000000-0005-0000-0000-0000840B0000}"/>
    <cellStyle name="Обычный 6 2 4 2 3 4 2" xfId="1974" xr:uid="{00000000-0005-0000-0000-0000850B0000}"/>
    <cellStyle name="Обычный 6 2 4 2 3 4 2 2" xfId="5569" xr:uid="{00000000-0005-0000-0000-0000860B0000}"/>
    <cellStyle name="Обычный 6 2 4 2 3 4 2 3" xfId="4180" xr:uid="{00000000-0005-0000-0000-0000870B0000}"/>
    <cellStyle name="Обычный 6 2 4 2 3 4 3" xfId="2678" xr:uid="{00000000-0005-0000-0000-0000880B0000}"/>
    <cellStyle name="Обычный 6 2 4 2 3 4 3 2" xfId="4873" xr:uid="{00000000-0005-0000-0000-0000890B0000}"/>
    <cellStyle name="Обычный 6 2 4 2 3 4 4" xfId="3487" xr:uid="{00000000-0005-0000-0000-00008A0B0000}"/>
    <cellStyle name="Обычный 6 2 4 2 3 5" xfId="874" xr:uid="{00000000-0005-0000-0000-00008B0B0000}"/>
    <cellStyle name="Обычный 6 2 4 2 3 5 2" xfId="5742" xr:uid="{00000000-0005-0000-0000-00008C0B0000}"/>
    <cellStyle name="Обычный 6 2 4 2 3 5 3" xfId="3680" xr:uid="{00000000-0005-0000-0000-00008D0B0000}"/>
    <cellStyle name="Обычный 6 2 4 2 3 6" xfId="1473" xr:uid="{00000000-0005-0000-0000-00008E0B0000}"/>
    <cellStyle name="Обычный 6 2 4 2 3 6 2" xfId="5920" xr:uid="{00000000-0005-0000-0000-00008F0B0000}"/>
    <cellStyle name="Обычный 6 2 4 2 3 7" xfId="2177" xr:uid="{00000000-0005-0000-0000-0000900B0000}"/>
    <cellStyle name="Обычный 6 2 4 2 3 7 2" xfId="6599" xr:uid="{00000000-0005-0000-0000-0000910B0000}"/>
    <cellStyle name="Обычный 6 2 4 2 3 8" xfId="5068" xr:uid="{00000000-0005-0000-0000-0000920B0000}"/>
    <cellStyle name="Обычный 6 2 4 2 3 9" xfId="4373" xr:uid="{00000000-0005-0000-0000-0000930B0000}"/>
    <cellStyle name="Обычный 6 2 4 2 4" xfId="361" xr:uid="{00000000-0005-0000-0000-0000940B0000}"/>
    <cellStyle name="Обычный 6 2 4 2 4 2" xfId="1080" xr:uid="{00000000-0005-0000-0000-0000950B0000}"/>
    <cellStyle name="Обычный 6 2 4 2 4 2 2" xfId="6105" xr:uid="{00000000-0005-0000-0000-0000960B0000}"/>
    <cellStyle name="Обычный 6 2 4 2 4 2 3" xfId="3849" xr:uid="{00000000-0005-0000-0000-0000970B0000}"/>
    <cellStyle name="Обычный 6 2 4 2 4 3" xfId="1642" xr:uid="{00000000-0005-0000-0000-0000980B0000}"/>
    <cellStyle name="Обычный 6 2 4 2 4 3 2" xfId="6782" xr:uid="{00000000-0005-0000-0000-0000990B0000}"/>
    <cellStyle name="Обычный 6 2 4 2 4 4" xfId="2346" xr:uid="{00000000-0005-0000-0000-00009A0B0000}"/>
    <cellStyle name="Обычный 6 2 4 2 4 4 2" xfId="5237" xr:uid="{00000000-0005-0000-0000-00009B0B0000}"/>
    <cellStyle name="Обычный 6 2 4 2 4 5" xfId="4542" xr:uid="{00000000-0005-0000-0000-00009C0B0000}"/>
    <cellStyle name="Обычный 6 2 4 2 4 6" xfId="3156" xr:uid="{00000000-0005-0000-0000-00009D0B0000}"/>
    <cellStyle name="Обычный 6 2 4 2 5" xfId="532" xr:uid="{00000000-0005-0000-0000-00009E0B0000}"/>
    <cellStyle name="Обычный 6 2 4 2 5 2" xfId="1238" xr:uid="{00000000-0005-0000-0000-00009F0B0000}"/>
    <cellStyle name="Обычный 6 2 4 2 5 2 2" xfId="6263" xr:uid="{00000000-0005-0000-0000-0000A00B0000}"/>
    <cellStyle name="Обычный 6 2 4 2 5 2 3" xfId="4020" xr:uid="{00000000-0005-0000-0000-0000A10B0000}"/>
    <cellStyle name="Обычный 6 2 4 2 5 3" xfId="1813" xr:uid="{00000000-0005-0000-0000-0000A20B0000}"/>
    <cellStyle name="Обычный 6 2 4 2 5 3 2" xfId="6939" xr:uid="{00000000-0005-0000-0000-0000A30B0000}"/>
    <cellStyle name="Обычный 6 2 4 2 5 4" xfId="2517" xr:uid="{00000000-0005-0000-0000-0000A40B0000}"/>
    <cellStyle name="Обычный 6 2 4 2 5 4 2" xfId="5408" xr:uid="{00000000-0005-0000-0000-0000A50B0000}"/>
    <cellStyle name="Обычный 6 2 4 2 5 5" xfId="4713" xr:uid="{00000000-0005-0000-0000-0000A60B0000}"/>
    <cellStyle name="Обычный 6 2 4 2 5 6" xfId="3327" xr:uid="{00000000-0005-0000-0000-0000A70B0000}"/>
    <cellStyle name="Обычный 6 2 4 2 6" xfId="698" xr:uid="{00000000-0005-0000-0000-0000A80B0000}"/>
    <cellStyle name="Обычный 6 2 4 2 6 2" xfId="1972" xr:uid="{00000000-0005-0000-0000-0000A90B0000}"/>
    <cellStyle name="Обычный 6 2 4 2 6 2 2" xfId="5567" xr:uid="{00000000-0005-0000-0000-0000AA0B0000}"/>
    <cellStyle name="Обычный 6 2 4 2 6 2 3" xfId="4178" xr:uid="{00000000-0005-0000-0000-0000AB0B0000}"/>
    <cellStyle name="Обычный 6 2 4 2 6 3" xfId="2676" xr:uid="{00000000-0005-0000-0000-0000AC0B0000}"/>
    <cellStyle name="Обычный 6 2 4 2 6 3 2" xfId="4871" xr:uid="{00000000-0005-0000-0000-0000AD0B0000}"/>
    <cellStyle name="Обычный 6 2 4 2 6 4" xfId="3485" xr:uid="{00000000-0005-0000-0000-0000AE0B0000}"/>
    <cellStyle name="Обычный 6 2 4 2 7" xfId="872" xr:uid="{00000000-0005-0000-0000-0000AF0B0000}"/>
    <cellStyle name="Обычный 6 2 4 2 7 2" xfId="5740" xr:uid="{00000000-0005-0000-0000-0000B00B0000}"/>
    <cellStyle name="Обычный 6 2 4 2 7 3" xfId="3678" xr:uid="{00000000-0005-0000-0000-0000B10B0000}"/>
    <cellStyle name="Обычный 6 2 4 2 8" xfId="1471" xr:uid="{00000000-0005-0000-0000-0000B20B0000}"/>
    <cellStyle name="Обычный 6 2 4 2 8 2" xfId="5918" xr:uid="{00000000-0005-0000-0000-0000B30B0000}"/>
    <cellStyle name="Обычный 6 2 4 2 9" xfId="2175" xr:uid="{00000000-0005-0000-0000-0000B40B0000}"/>
    <cellStyle name="Обычный 6 2 4 2 9 2" xfId="6597" xr:uid="{00000000-0005-0000-0000-0000B50B0000}"/>
    <cellStyle name="Обычный 6 2 4 3" xfId="192" xr:uid="{00000000-0005-0000-0000-0000B60B0000}"/>
    <cellStyle name="Обычный 6 2 4 3 10" xfId="2988" xr:uid="{00000000-0005-0000-0000-0000B70B0000}"/>
    <cellStyle name="Обычный 6 2 4 3 2" xfId="364" xr:uid="{00000000-0005-0000-0000-0000B80B0000}"/>
    <cellStyle name="Обычный 6 2 4 3 2 2" xfId="1083" xr:uid="{00000000-0005-0000-0000-0000B90B0000}"/>
    <cellStyle name="Обычный 6 2 4 3 2 2 2" xfId="6108" xr:uid="{00000000-0005-0000-0000-0000BA0B0000}"/>
    <cellStyle name="Обычный 6 2 4 3 2 2 3" xfId="3852" xr:uid="{00000000-0005-0000-0000-0000BB0B0000}"/>
    <cellStyle name="Обычный 6 2 4 3 2 3" xfId="1645" xr:uid="{00000000-0005-0000-0000-0000BC0B0000}"/>
    <cellStyle name="Обычный 6 2 4 3 2 3 2" xfId="6785" xr:uid="{00000000-0005-0000-0000-0000BD0B0000}"/>
    <cellStyle name="Обычный 6 2 4 3 2 4" xfId="2349" xr:uid="{00000000-0005-0000-0000-0000BE0B0000}"/>
    <cellStyle name="Обычный 6 2 4 3 2 4 2" xfId="5240" xr:uid="{00000000-0005-0000-0000-0000BF0B0000}"/>
    <cellStyle name="Обычный 6 2 4 3 2 5" xfId="4545" xr:uid="{00000000-0005-0000-0000-0000C00B0000}"/>
    <cellStyle name="Обычный 6 2 4 3 2 6" xfId="3159" xr:uid="{00000000-0005-0000-0000-0000C10B0000}"/>
    <cellStyle name="Обычный 6 2 4 3 3" xfId="535" xr:uid="{00000000-0005-0000-0000-0000C20B0000}"/>
    <cellStyle name="Обычный 6 2 4 3 3 2" xfId="1241" xr:uid="{00000000-0005-0000-0000-0000C30B0000}"/>
    <cellStyle name="Обычный 6 2 4 3 3 2 2" xfId="6266" xr:uid="{00000000-0005-0000-0000-0000C40B0000}"/>
    <cellStyle name="Обычный 6 2 4 3 3 2 3" xfId="4023" xr:uid="{00000000-0005-0000-0000-0000C50B0000}"/>
    <cellStyle name="Обычный 6 2 4 3 3 3" xfId="1816" xr:uid="{00000000-0005-0000-0000-0000C60B0000}"/>
    <cellStyle name="Обычный 6 2 4 3 3 3 2" xfId="6942" xr:uid="{00000000-0005-0000-0000-0000C70B0000}"/>
    <cellStyle name="Обычный 6 2 4 3 3 4" xfId="2520" xr:uid="{00000000-0005-0000-0000-0000C80B0000}"/>
    <cellStyle name="Обычный 6 2 4 3 3 4 2" xfId="5411" xr:uid="{00000000-0005-0000-0000-0000C90B0000}"/>
    <cellStyle name="Обычный 6 2 4 3 3 5" xfId="4716" xr:uid="{00000000-0005-0000-0000-0000CA0B0000}"/>
    <cellStyle name="Обычный 6 2 4 3 3 6" xfId="3330" xr:uid="{00000000-0005-0000-0000-0000CB0B0000}"/>
    <cellStyle name="Обычный 6 2 4 3 4" xfId="701" xr:uid="{00000000-0005-0000-0000-0000CC0B0000}"/>
    <cellStyle name="Обычный 6 2 4 3 4 2" xfId="1975" xr:uid="{00000000-0005-0000-0000-0000CD0B0000}"/>
    <cellStyle name="Обычный 6 2 4 3 4 2 2" xfId="5570" xr:uid="{00000000-0005-0000-0000-0000CE0B0000}"/>
    <cellStyle name="Обычный 6 2 4 3 4 2 3" xfId="4181" xr:uid="{00000000-0005-0000-0000-0000CF0B0000}"/>
    <cellStyle name="Обычный 6 2 4 3 4 3" xfId="2679" xr:uid="{00000000-0005-0000-0000-0000D00B0000}"/>
    <cellStyle name="Обычный 6 2 4 3 4 3 2" xfId="4874" xr:uid="{00000000-0005-0000-0000-0000D10B0000}"/>
    <cellStyle name="Обычный 6 2 4 3 4 4" xfId="3488" xr:uid="{00000000-0005-0000-0000-0000D20B0000}"/>
    <cellStyle name="Обычный 6 2 4 3 5" xfId="875" xr:uid="{00000000-0005-0000-0000-0000D30B0000}"/>
    <cellStyle name="Обычный 6 2 4 3 5 2" xfId="5743" xr:uid="{00000000-0005-0000-0000-0000D40B0000}"/>
    <cellStyle name="Обычный 6 2 4 3 5 3" xfId="3681" xr:uid="{00000000-0005-0000-0000-0000D50B0000}"/>
    <cellStyle name="Обычный 6 2 4 3 6" xfId="1474" xr:uid="{00000000-0005-0000-0000-0000D60B0000}"/>
    <cellStyle name="Обычный 6 2 4 3 6 2" xfId="5921" xr:uid="{00000000-0005-0000-0000-0000D70B0000}"/>
    <cellStyle name="Обычный 6 2 4 3 7" xfId="2178" xr:uid="{00000000-0005-0000-0000-0000D80B0000}"/>
    <cellStyle name="Обычный 6 2 4 3 7 2" xfId="6600" xr:uid="{00000000-0005-0000-0000-0000D90B0000}"/>
    <cellStyle name="Обычный 6 2 4 3 8" xfId="5069" xr:uid="{00000000-0005-0000-0000-0000DA0B0000}"/>
    <cellStyle name="Обычный 6 2 4 3 9" xfId="4374" xr:uid="{00000000-0005-0000-0000-0000DB0B0000}"/>
    <cellStyle name="Обычный 6 2 4 4" xfId="193" xr:uid="{00000000-0005-0000-0000-0000DC0B0000}"/>
    <cellStyle name="Обычный 6 2 4 4 10" xfId="2989" xr:uid="{00000000-0005-0000-0000-0000DD0B0000}"/>
    <cellStyle name="Обычный 6 2 4 4 2" xfId="365" xr:uid="{00000000-0005-0000-0000-0000DE0B0000}"/>
    <cellStyle name="Обычный 6 2 4 4 2 2" xfId="1084" xr:uid="{00000000-0005-0000-0000-0000DF0B0000}"/>
    <cellStyle name="Обычный 6 2 4 4 2 2 2" xfId="6109" xr:uid="{00000000-0005-0000-0000-0000E00B0000}"/>
    <cellStyle name="Обычный 6 2 4 4 2 2 3" xfId="3853" xr:uid="{00000000-0005-0000-0000-0000E10B0000}"/>
    <cellStyle name="Обычный 6 2 4 4 2 3" xfId="1646" xr:uid="{00000000-0005-0000-0000-0000E20B0000}"/>
    <cellStyle name="Обычный 6 2 4 4 2 3 2" xfId="6786" xr:uid="{00000000-0005-0000-0000-0000E30B0000}"/>
    <cellStyle name="Обычный 6 2 4 4 2 4" xfId="2350" xr:uid="{00000000-0005-0000-0000-0000E40B0000}"/>
    <cellStyle name="Обычный 6 2 4 4 2 4 2" xfId="5241" xr:uid="{00000000-0005-0000-0000-0000E50B0000}"/>
    <cellStyle name="Обычный 6 2 4 4 2 5" xfId="4546" xr:uid="{00000000-0005-0000-0000-0000E60B0000}"/>
    <cellStyle name="Обычный 6 2 4 4 2 6" xfId="3160" xr:uid="{00000000-0005-0000-0000-0000E70B0000}"/>
    <cellStyle name="Обычный 6 2 4 4 3" xfId="536" xr:uid="{00000000-0005-0000-0000-0000E80B0000}"/>
    <cellStyle name="Обычный 6 2 4 4 3 2" xfId="1242" xr:uid="{00000000-0005-0000-0000-0000E90B0000}"/>
    <cellStyle name="Обычный 6 2 4 4 3 2 2" xfId="6267" xr:uid="{00000000-0005-0000-0000-0000EA0B0000}"/>
    <cellStyle name="Обычный 6 2 4 4 3 2 3" xfId="4024" xr:uid="{00000000-0005-0000-0000-0000EB0B0000}"/>
    <cellStyle name="Обычный 6 2 4 4 3 3" xfId="1817" xr:uid="{00000000-0005-0000-0000-0000EC0B0000}"/>
    <cellStyle name="Обычный 6 2 4 4 3 3 2" xfId="6943" xr:uid="{00000000-0005-0000-0000-0000ED0B0000}"/>
    <cellStyle name="Обычный 6 2 4 4 3 4" xfId="2521" xr:uid="{00000000-0005-0000-0000-0000EE0B0000}"/>
    <cellStyle name="Обычный 6 2 4 4 3 4 2" xfId="5412" xr:uid="{00000000-0005-0000-0000-0000EF0B0000}"/>
    <cellStyle name="Обычный 6 2 4 4 3 5" xfId="4717" xr:uid="{00000000-0005-0000-0000-0000F00B0000}"/>
    <cellStyle name="Обычный 6 2 4 4 3 6" xfId="3331" xr:uid="{00000000-0005-0000-0000-0000F10B0000}"/>
    <cellStyle name="Обычный 6 2 4 4 4" xfId="702" xr:uid="{00000000-0005-0000-0000-0000F20B0000}"/>
    <cellStyle name="Обычный 6 2 4 4 4 2" xfId="1976" xr:uid="{00000000-0005-0000-0000-0000F30B0000}"/>
    <cellStyle name="Обычный 6 2 4 4 4 2 2" xfId="5571" xr:uid="{00000000-0005-0000-0000-0000F40B0000}"/>
    <cellStyle name="Обычный 6 2 4 4 4 2 3" xfId="4182" xr:uid="{00000000-0005-0000-0000-0000F50B0000}"/>
    <cellStyle name="Обычный 6 2 4 4 4 3" xfId="2680" xr:uid="{00000000-0005-0000-0000-0000F60B0000}"/>
    <cellStyle name="Обычный 6 2 4 4 4 3 2" xfId="4875" xr:uid="{00000000-0005-0000-0000-0000F70B0000}"/>
    <cellStyle name="Обычный 6 2 4 4 4 4" xfId="3489" xr:uid="{00000000-0005-0000-0000-0000F80B0000}"/>
    <cellStyle name="Обычный 6 2 4 4 5" xfId="876" xr:uid="{00000000-0005-0000-0000-0000F90B0000}"/>
    <cellStyle name="Обычный 6 2 4 4 5 2" xfId="5744" xr:uid="{00000000-0005-0000-0000-0000FA0B0000}"/>
    <cellStyle name="Обычный 6 2 4 4 5 3" xfId="3682" xr:uid="{00000000-0005-0000-0000-0000FB0B0000}"/>
    <cellStyle name="Обычный 6 2 4 4 6" xfId="1475" xr:uid="{00000000-0005-0000-0000-0000FC0B0000}"/>
    <cellStyle name="Обычный 6 2 4 4 6 2" xfId="5922" xr:uid="{00000000-0005-0000-0000-0000FD0B0000}"/>
    <cellStyle name="Обычный 6 2 4 4 7" xfId="2179" xr:uid="{00000000-0005-0000-0000-0000FE0B0000}"/>
    <cellStyle name="Обычный 6 2 4 4 7 2" xfId="6601" xr:uid="{00000000-0005-0000-0000-0000FF0B0000}"/>
    <cellStyle name="Обычный 6 2 4 4 8" xfId="5070" xr:uid="{00000000-0005-0000-0000-0000000C0000}"/>
    <cellStyle name="Обычный 6 2 4 4 9" xfId="4375" xr:uid="{00000000-0005-0000-0000-0000010C0000}"/>
    <cellStyle name="Обычный 6 2 4 5" xfId="301" xr:uid="{00000000-0005-0000-0000-0000020C0000}"/>
    <cellStyle name="Обычный 6 2 4 5 2" xfId="1020" xr:uid="{00000000-0005-0000-0000-0000030C0000}"/>
    <cellStyle name="Обычный 6 2 4 5 2 2" xfId="6045" xr:uid="{00000000-0005-0000-0000-0000040C0000}"/>
    <cellStyle name="Обычный 6 2 4 5 2 3" xfId="3789" xr:uid="{00000000-0005-0000-0000-0000050C0000}"/>
    <cellStyle name="Обычный 6 2 4 5 3" xfId="1582" xr:uid="{00000000-0005-0000-0000-0000060C0000}"/>
    <cellStyle name="Обычный 6 2 4 5 3 2" xfId="6722" xr:uid="{00000000-0005-0000-0000-0000070C0000}"/>
    <cellStyle name="Обычный 6 2 4 5 4" xfId="2286" xr:uid="{00000000-0005-0000-0000-0000080C0000}"/>
    <cellStyle name="Обычный 6 2 4 5 4 2" xfId="5177" xr:uid="{00000000-0005-0000-0000-0000090C0000}"/>
    <cellStyle name="Обычный 6 2 4 5 5" xfId="4482" xr:uid="{00000000-0005-0000-0000-00000A0C0000}"/>
    <cellStyle name="Обычный 6 2 4 5 6" xfId="3096" xr:uid="{00000000-0005-0000-0000-00000B0C0000}"/>
    <cellStyle name="Обычный 6 2 4 6" xfId="472" xr:uid="{00000000-0005-0000-0000-00000C0C0000}"/>
    <cellStyle name="Обычный 6 2 4 6 2" xfId="1237" xr:uid="{00000000-0005-0000-0000-00000D0C0000}"/>
    <cellStyle name="Обычный 6 2 4 6 2 2" xfId="6262" xr:uid="{00000000-0005-0000-0000-00000E0C0000}"/>
    <cellStyle name="Обычный 6 2 4 6 2 3" xfId="3960" xr:uid="{00000000-0005-0000-0000-00000F0C0000}"/>
    <cellStyle name="Обычный 6 2 4 6 3" xfId="1753" xr:uid="{00000000-0005-0000-0000-0000100C0000}"/>
    <cellStyle name="Обычный 6 2 4 6 3 2" xfId="6938" xr:uid="{00000000-0005-0000-0000-0000110C0000}"/>
    <cellStyle name="Обычный 6 2 4 6 4" xfId="2457" xr:uid="{00000000-0005-0000-0000-0000120C0000}"/>
    <cellStyle name="Обычный 6 2 4 6 4 2" xfId="5348" xr:uid="{00000000-0005-0000-0000-0000130C0000}"/>
    <cellStyle name="Обычный 6 2 4 6 5" xfId="4653" xr:uid="{00000000-0005-0000-0000-0000140C0000}"/>
    <cellStyle name="Обычный 6 2 4 6 6" xfId="3267" xr:uid="{00000000-0005-0000-0000-0000150C0000}"/>
    <cellStyle name="Обычный 6 2 4 7" xfId="697" xr:uid="{00000000-0005-0000-0000-0000160C0000}"/>
    <cellStyle name="Обычный 6 2 4 7 2" xfId="1971" xr:uid="{00000000-0005-0000-0000-0000170C0000}"/>
    <cellStyle name="Обычный 6 2 4 7 2 2" xfId="5566" xr:uid="{00000000-0005-0000-0000-0000180C0000}"/>
    <cellStyle name="Обычный 6 2 4 7 2 3" xfId="4177" xr:uid="{00000000-0005-0000-0000-0000190C0000}"/>
    <cellStyle name="Обычный 6 2 4 7 3" xfId="2675" xr:uid="{00000000-0005-0000-0000-00001A0C0000}"/>
    <cellStyle name="Обычный 6 2 4 7 3 2" xfId="4870" xr:uid="{00000000-0005-0000-0000-00001B0C0000}"/>
    <cellStyle name="Обычный 6 2 4 7 4" xfId="3484" xr:uid="{00000000-0005-0000-0000-00001C0C0000}"/>
    <cellStyle name="Обычный 6 2 4 8" xfId="871" xr:uid="{00000000-0005-0000-0000-00001D0C0000}"/>
    <cellStyle name="Обычный 6 2 4 8 2" xfId="5739" xr:uid="{00000000-0005-0000-0000-00001E0C0000}"/>
    <cellStyle name="Обычный 6 2 4 8 3" xfId="3618" xr:uid="{00000000-0005-0000-0000-00001F0C0000}"/>
    <cellStyle name="Обычный 6 2 4 9" xfId="1411" xr:uid="{00000000-0005-0000-0000-0000200C0000}"/>
    <cellStyle name="Обычный 6 2 4 9 2" xfId="5917" xr:uid="{00000000-0005-0000-0000-0000210C0000}"/>
    <cellStyle name="Обычный 6 2 5" xfId="122" xr:uid="{00000000-0005-0000-0000-0000220C0000}"/>
    <cellStyle name="Обычный 6 2 5 10" xfId="2108" xr:uid="{00000000-0005-0000-0000-0000230C0000}"/>
    <cellStyle name="Обычный 6 2 5 10 2" xfId="6602" xr:uid="{00000000-0005-0000-0000-0000240C0000}"/>
    <cellStyle name="Обычный 6 2 5 11" xfId="4999" xr:uid="{00000000-0005-0000-0000-0000250C0000}"/>
    <cellStyle name="Обычный 6 2 5 12" xfId="4304" xr:uid="{00000000-0005-0000-0000-0000260C0000}"/>
    <cellStyle name="Обычный 6 2 5 13" xfId="2918" xr:uid="{00000000-0005-0000-0000-0000270C0000}"/>
    <cellStyle name="Обычный 6 2 5 2" xfId="194" xr:uid="{00000000-0005-0000-0000-0000280C0000}"/>
    <cellStyle name="Обычный 6 2 5 2 10" xfId="5071" xr:uid="{00000000-0005-0000-0000-0000290C0000}"/>
    <cellStyle name="Обычный 6 2 5 2 11" xfId="4376" xr:uid="{00000000-0005-0000-0000-00002A0C0000}"/>
    <cellStyle name="Обычный 6 2 5 2 12" xfId="2990" xr:uid="{00000000-0005-0000-0000-00002B0C0000}"/>
    <cellStyle name="Обычный 6 2 5 2 2" xfId="195" xr:uid="{00000000-0005-0000-0000-00002C0C0000}"/>
    <cellStyle name="Обычный 6 2 5 2 2 10" xfId="2991" xr:uid="{00000000-0005-0000-0000-00002D0C0000}"/>
    <cellStyle name="Обычный 6 2 5 2 2 2" xfId="367" xr:uid="{00000000-0005-0000-0000-00002E0C0000}"/>
    <cellStyle name="Обычный 6 2 5 2 2 2 2" xfId="1086" xr:uid="{00000000-0005-0000-0000-00002F0C0000}"/>
    <cellStyle name="Обычный 6 2 5 2 2 2 2 2" xfId="6111" xr:uid="{00000000-0005-0000-0000-0000300C0000}"/>
    <cellStyle name="Обычный 6 2 5 2 2 2 2 3" xfId="3855" xr:uid="{00000000-0005-0000-0000-0000310C0000}"/>
    <cellStyle name="Обычный 6 2 5 2 2 2 3" xfId="1648" xr:uid="{00000000-0005-0000-0000-0000320C0000}"/>
    <cellStyle name="Обычный 6 2 5 2 2 2 3 2" xfId="6788" xr:uid="{00000000-0005-0000-0000-0000330C0000}"/>
    <cellStyle name="Обычный 6 2 5 2 2 2 4" xfId="2352" xr:uid="{00000000-0005-0000-0000-0000340C0000}"/>
    <cellStyle name="Обычный 6 2 5 2 2 2 4 2" xfId="5243" xr:uid="{00000000-0005-0000-0000-0000350C0000}"/>
    <cellStyle name="Обычный 6 2 5 2 2 2 5" xfId="4548" xr:uid="{00000000-0005-0000-0000-0000360C0000}"/>
    <cellStyle name="Обычный 6 2 5 2 2 2 6" xfId="3162" xr:uid="{00000000-0005-0000-0000-0000370C0000}"/>
    <cellStyle name="Обычный 6 2 5 2 2 3" xfId="538" xr:uid="{00000000-0005-0000-0000-0000380C0000}"/>
    <cellStyle name="Обычный 6 2 5 2 2 3 2" xfId="1245" xr:uid="{00000000-0005-0000-0000-0000390C0000}"/>
    <cellStyle name="Обычный 6 2 5 2 2 3 2 2" xfId="6270" xr:uid="{00000000-0005-0000-0000-00003A0C0000}"/>
    <cellStyle name="Обычный 6 2 5 2 2 3 2 3" xfId="4026" xr:uid="{00000000-0005-0000-0000-00003B0C0000}"/>
    <cellStyle name="Обычный 6 2 5 2 2 3 3" xfId="1819" xr:uid="{00000000-0005-0000-0000-00003C0C0000}"/>
    <cellStyle name="Обычный 6 2 5 2 2 3 3 2" xfId="6946" xr:uid="{00000000-0005-0000-0000-00003D0C0000}"/>
    <cellStyle name="Обычный 6 2 5 2 2 3 4" xfId="2523" xr:uid="{00000000-0005-0000-0000-00003E0C0000}"/>
    <cellStyle name="Обычный 6 2 5 2 2 3 4 2" xfId="5414" xr:uid="{00000000-0005-0000-0000-00003F0C0000}"/>
    <cellStyle name="Обычный 6 2 5 2 2 3 5" xfId="4719" xr:uid="{00000000-0005-0000-0000-0000400C0000}"/>
    <cellStyle name="Обычный 6 2 5 2 2 3 6" xfId="3333" xr:uid="{00000000-0005-0000-0000-0000410C0000}"/>
    <cellStyle name="Обычный 6 2 5 2 2 4" xfId="705" xr:uid="{00000000-0005-0000-0000-0000420C0000}"/>
    <cellStyle name="Обычный 6 2 5 2 2 4 2" xfId="1979" xr:uid="{00000000-0005-0000-0000-0000430C0000}"/>
    <cellStyle name="Обычный 6 2 5 2 2 4 2 2" xfId="5574" xr:uid="{00000000-0005-0000-0000-0000440C0000}"/>
    <cellStyle name="Обычный 6 2 5 2 2 4 2 3" xfId="4185" xr:uid="{00000000-0005-0000-0000-0000450C0000}"/>
    <cellStyle name="Обычный 6 2 5 2 2 4 3" xfId="2683" xr:uid="{00000000-0005-0000-0000-0000460C0000}"/>
    <cellStyle name="Обычный 6 2 5 2 2 4 3 2" xfId="4878" xr:uid="{00000000-0005-0000-0000-0000470C0000}"/>
    <cellStyle name="Обычный 6 2 5 2 2 4 4" xfId="3492" xr:uid="{00000000-0005-0000-0000-0000480C0000}"/>
    <cellStyle name="Обычный 6 2 5 2 2 5" xfId="879" xr:uid="{00000000-0005-0000-0000-0000490C0000}"/>
    <cellStyle name="Обычный 6 2 5 2 2 5 2" xfId="5747" xr:uid="{00000000-0005-0000-0000-00004A0C0000}"/>
    <cellStyle name="Обычный 6 2 5 2 2 5 3" xfId="3684" xr:uid="{00000000-0005-0000-0000-00004B0C0000}"/>
    <cellStyle name="Обычный 6 2 5 2 2 6" xfId="1477" xr:uid="{00000000-0005-0000-0000-00004C0C0000}"/>
    <cellStyle name="Обычный 6 2 5 2 2 6 2" xfId="5925" xr:uid="{00000000-0005-0000-0000-00004D0C0000}"/>
    <cellStyle name="Обычный 6 2 5 2 2 7" xfId="2181" xr:uid="{00000000-0005-0000-0000-00004E0C0000}"/>
    <cellStyle name="Обычный 6 2 5 2 2 7 2" xfId="6604" xr:uid="{00000000-0005-0000-0000-00004F0C0000}"/>
    <cellStyle name="Обычный 6 2 5 2 2 8" xfId="5072" xr:uid="{00000000-0005-0000-0000-0000500C0000}"/>
    <cellStyle name="Обычный 6 2 5 2 2 9" xfId="4377" xr:uid="{00000000-0005-0000-0000-0000510C0000}"/>
    <cellStyle name="Обычный 6 2 5 2 3" xfId="196" xr:uid="{00000000-0005-0000-0000-0000520C0000}"/>
    <cellStyle name="Обычный 6 2 5 2 3 10" xfId="2992" xr:uid="{00000000-0005-0000-0000-0000530C0000}"/>
    <cellStyle name="Обычный 6 2 5 2 3 2" xfId="368" xr:uid="{00000000-0005-0000-0000-0000540C0000}"/>
    <cellStyle name="Обычный 6 2 5 2 3 2 2" xfId="1087" xr:uid="{00000000-0005-0000-0000-0000550C0000}"/>
    <cellStyle name="Обычный 6 2 5 2 3 2 2 2" xfId="6112" xr:uid="{00000000-0005-0000-0000-0000560C0000}"/>
    <cellStyle name="Обычный 6 2 5 2 3 2 2 3" xfId="3856" xr:uid="{00000000-0005-0000-0000-0000570C0000}"/>
    <cellStyle name="Обычный 6 2 5 2 3 2 3" xfId="1649" xr:uid="{00000000-0005-0000-0000-0000580C0000}"/>
    <cellStyle name="Обычный 6 2 5 2 3 2 3 2" xfId="6789" xr:uid="{00000000-0005-0000-0000-0000590C0000}"/>
    <cellStyle name="Обычный 6 2 5 2 3 2 4" xfId="2353" xr:uid="{00000000-0005-0000-0000-00005A0C0000}"/>
    <cellStyle name="Обычный 6 2 5 2 3 2 4 2" xfId="5244" xr:uid="{00000000-0005-0000-0000-00005B0C0000}"/>
    <cellStyle name="Обычный 6 2 5 2 3 2 5" xfId="4549" xr:uid="{00000000-0005-0000-0000-00005C0C0000}"/>
    <cellStyle name="Обычный 6 2 5 2 3 2 6" xfId="3163" xr:uid="{00000000-0005-0000-0000-00005D0C0000}"/>
    <cellStyle name="Обычный 6 2 5 2 3 3" xfId="539" xr:uid="{00000000-0005-0000-0000-00005E0C0000}"/>
    <cellStyle name="Обычный 6 2 5 2 3 3 2" xfId="1246" xr:uid="{00000000-0005-0000-0000-00005F0C0000}"/>
    <cellStyle name="Обычный 6 2 5 2 3 3 2 2" xfId="6271" xr:uid="{00000000-0005-0000-0000-0000600C0000}"/>
    <cellStyle name="Обычный 6 2 5 2 3 3 2 3" xfId="4027" xr:uid="{00000000-0005-0000-0000-0000610C0000}"/>
    <cellStyle name="Обычный 6 2 5 2 3 3 3" xfId="1820" xr:uid="{00000000-0005-0000-0000-0000620C0000}"/>
    <cellStyle name="Обычный 6 2 5 2 3 3 3 2" xfId="6947" xr:uid="{00000000-0005-0000-0000-0000630C0000}"/>
    <cellStyle name="Обычный 6 2 5 2 3 3 4" xfId="2524" xr:uid="{00000000-0005-0000-0000-0000640C0000}"/>
    <cellStyle name="Обычный 6 2 5 2 3 3 4 2" xfId="5415" xr:uid="{00000000-0005-0000-0000-0000650C0000}"/>
    <cellStyle name="Обычный 6 2 5 2 3 3 5" xfId="4720" xr:uid="{00000000-0005-0000-0000-0000660C0000}"/>
    <cellStyle name="Обычный 6 2 5 2 3 3 6" xfId="3334" xr:uid="{00000000-0005-0000-0000-0000670C0000}"/>
    <cellStyle name="Обычный 6 2 5 2 3 4" xfId="706" xr:uid="{00000000-0005-0000-0000-0000680C0000}"/>
    <cellStyle name="Обычный 6 2 5 2 3 4 2" xfId="1980" xr:uid="{00000000-0005-0000-0000-0000690C0000}"/>
    <cellStyle name="Обычный 6 2 5 2 3 4 2 2" xfId="5575" xr:uid="{00000000-0005-0000-0000-00006A0C0000}"/>
    <cellStyle name="Обычный 6 2 5 2 3 4 2 3" xfId="4186" xr:uid="{00000000-0005-0000-0000-00006B0C0000}"/>
    <cellStyle name="Обычный 6 2 5 2 3 4 3" xfId="2684" xr:uid="{00000000-0005-0000-0000-00006C0C0000}"/>
    <cellStyle name="Обычный 6 2 5 2 3 4 3 2" xfId="4879" xr:uid="{00000000-0005-0000-0000-00006D0C0000}"/>
    <cellStyle name="Обычный 6 2 5 2 3 4 4" xfId="3493" xr:uid="{00000000-0005-0000-0000-00006E0C0000}"/>
    <cellStyle name="Обычный 6 2 5 2 3 5" xfId="880" xr:uid="{00000000-0005-0000-0000-00006F0C0000}"/>
    <cellStyle name="Обычный 6 2 5 2 3 5 2" xfId="5748" xr:uid="{00000000-0005-0000-0000-0000700C0000}"/>
    <cellStyle name="Обычный 6 2 5 2 3 5 3" xfId="3685" xr:uid="{00000000-0005-0000-0000-0000710C0000}"/>
    <cellStyle name="Обычный 6 2 5 2 3 6" xfId="1478" xr:uid="{00000000-0005-0000-0000-0000720C0000}"/>
    <cellStyle name="Обычный 6 2 5 2 3 6 2" xfId="5926" xr:uid="{00000000-0005-0000-0000-0000730C0000}"/>
    <cellStyle name="Обычный 6 2 5 2 3 7" xfId="2182" xr:uid="{00000000-0005-0000-0000-0000740C0000}"/>
    <cellStyle name="Обычный 6 2 5 2 3 7 2" xfId="6605" xr:uid="{00000000-0005-0000-0000-0000750C0000}"/>
    <cellStyle name="Обычный 6 2 5 2 3 8" xfId="5073" xr:uid="{00000000-0005-0000-0000-0000760C0000}"/>
    <cellStyle name="Обычный 6 2 5 2 3 9" xfId="4378" xr:uid="{00000000-0005-0000-0000-0000770C0000}"/>
    <cellStyle name="Обычный 6 2 5 2 4" xfId="366" xr:uid="{00000000-0005-0000-0000-0000780C0000}"/>
    <cellStyle name="Обычный 6 2 5 2 4 2" xfId="1085" xr:uid="{00000000-0005-0000-0000-0000790C0000}"/>
    <cellStyle name="Обычный 6 2 5 2 4 2 2" xfId="6110" xr:uid="{00000000-0005-0000-0000-00007A0C0000}"/>
    <cellStyle name="Обычный 6 2 5 2 4 2 3" xfId="3854" xr:uid="{00000000-0005-0000-0000-00007B0C0000}"/>
    <cellStyle name="Обычный 6 2 5 2 4 3" xfId="1647" xr:uid="{00000000-0005-0000-0000-00007C0C0000}"/>
    <cellStyle name="Обычный 6 2 5 2 4 3 2" xfId="6787" xr:uid="{00000000-0005-0000-0000-00007D0C0000}"/>
    <cellStyle name="Обычный 6 2 5 2 4 4" xfId="2351" xr:uid="{00000000-0005-0000-0000-00007E0C0000}"/>
    <cellStyle name="Обычный 6 2 5 2 4 4 2" xfId="5242" xr:uid="{00000000-0005-0000-0000-00007F0C0000}"/>
    <cellStyle name="Обычный 6 2 5 2 4 5" xfId="4547" xr:uid="{00000000-0005-0000-0000-0000800C0000}"/>
    <cellStyle name="Обычный 6 2 5 2 4 6" xfId="3161" xr:uid="{00000000-0005-0000-0000-0000810C0000}"/>
    <cellStyle name="Обычный 6 2 5 2 5" xfId="537" xr:uid="{00000000-0005-0000-0000-0000820C0000}"/>
    <cellStyle name="Обычный 6 2 5 2 5 2" xfId="1244" xr:uid="{00000000-0005-0000-0000-0000830C0000}"/>
    <cellStyle name="Обычный 6 2 5 2 5 2 2" xfId="6269" xr:uid="{00000000-0005-0000-0000-0000840C0000}"/>
    <cellStyle name="Обычный 6 2 5 2 5 2 3" xfId="4025" xr:uid="{00000000-0005-0000-0000-0000850C0000}"/>
    <cellStyle name="Обычный 6 2 5 2 5 3" xfId="1818" xr:uid="{00000000-0005-0000-0000-0000860C0000}"/>
    <cellStyle name="Обычный 6 2 5 2 5 3 2" xfId="6945" xr:uid="{00000000-0005-0000-0000-0000870C0000}"/>
    <cellStyle name="Обычный 6 2 5 2 5 4" xfId="2522" xr:uid="{00000000-0005-0000-0000-0000880C0000}"/>
    <cellStyle name="Обычный 6 2 5 2 5 4 2" xfId="5413" xr:uid="{00000000-0005-0000-0000-0000890C0000}"/>
    <cellStyle name="Обычный 6 2 5 2 5 5" xfId="4718" xr:uid="{00000000-0005-0000-0000-00008A0C0000}"/>
    <cellStyle name="Обычный 6 2 5 2 5 6" xfId="3332" xr:uid="{00000000-0005-0000-0000-00008B0C0000}"/>
    <cellStyle name="Обычный 6 2 5 2 6" xfId="704" xr:uid="{00000000-0005-0000-0000-00008C0C0000}"/>
    <cellStyle name="Обычный 6 2 5 2 6 2" xfId="1978" xr:uid="{00000000-0005-0000-0000-00008D0C0000}"/>
    <cellStyle name="Обычный 6 2 5 2 6 2 2" xfId="5573" xr:uid="{00000000-0005-0000-0000-00008E0C0000}"/>
    <cellStyle name="Обычный 6 2 5 2 6 2 3" xfId="4184" xr:uid="{00000000-0005-0000-0000-00008F0C0000}"/>
    <cellStyle name="Обычный 6 2 5 2 6 3" xfId="2682" xr:uid="{00000000-0005-0000-0000-0000900C0000}"/>
    <cellStyle name="Обычный 6 2 5 2 6 3 2" xfId="4877" xr:uid="{00000000-0005-0000-0000-0000910C0000}"/>
    <cellStyle name="Обычный 6 2 5 2 6 4" xfId="3491" xr:uid="{00000000-0005-0000-0000-0000920C0000}"/>
    <cellStyle name="Обычный 6 2 5 2 7" xfId="878" xr:uid="{00000000-0005-0000-0000-0000930C0000}"/>
    <cellStyle name="Обычный 6 2 5 2 7 2" xfId="5746" xr:uid="{00000000-0005-0000-0000-0000940C0000}"/>
    <cellStyle name="Обычный 6 2 5 2 7 3" xfId="3683" xr:uid="{00000000-0005-0000-0000-0000950C0000}"/>
    <cellStyle name="Обычный 6 2 5 2 8" xfId="1476" xr:uid="{00000000-0005-0000-0000-0000960C0000}"/>
    <cellStyle name="Обычный 6 2 5 2 8 2" xfId="5924" xr:uid="{00000000-0005-0000-0000-0000970C0000}"/>
    <cellStyle name="Обычный 6 2 5 2 9" xfId="2180" xr:uid="{00000000-0005-0000-0000-0000980C0000}"/>
    <cellStyle name="Обычный 6 2 5 2 9 2" xfId="6603" xr:uid="{00000000-0005-0000-0000-0000990C0000}"/>
    <cellStyle name="Обычный 6 2 5 3" xfId="197" xr:uid="{00000000-0005-0000-0000-00009A0C0000}"/>
    <cellStyle name="Обычный 6 2 5 3 10" xfId="2993" xr:uid="{00000000-0005-0000-0000-00009B0C0000}"/>
    <cellStyle name="Обычный 6 2 5 3 2" xfId="369" xr:uid="{00000000-0005-0000-0000-00009C0C0000}"/>
    <cellStyle name="Обычный 6 2 5 3 2 2" xfId="1088" xr:uid="{00000000-0005-0000-0000-00009D0C0000}"/>
    <cellStyle name="Обычный 6 2 5 3 2 2 2" xfId="6113" xr:uid="{00000000-0005-0000-0000-00009E0C0000}"/>
    <cellStyle name="Обычный 6 2 5 3 2 2 3" xfId="3857" xr:uid="{00000000-0005-0000-0000-00009F0C0000}"/>
    <cellStyle name="Обычный 6 2 5 3 2 3" xfId="1650" xr:uid="{00000000-0005-0000-0000-0000A00C0000}"/>
    <cellStyle name="Обычный 6 2 5 3 2 3 2" xfId="6790" xr:uid="{00000000-0005-0000-0000-0000A10C0000}"/>
    <cellStyle name="Обычный 6 2 5 3 2 4" xfId="2354" xr:uid="{00000000-0005-0000-0000-0000A20C0000}"/>
    <cellStyle name="Обычный 6 2 5 3 2 4 2" xfId="5245" xr:uid="{00000000-0005-0000-0000-0000A30C0000}"/>
    <cellStyle name="Обычный 6 2 5 3 2 5" xfId="4550" xr:uid="{00000000-0005-0000-0000-0000A40C0000}"/>
    <cellStyle name="Обычный 6 2 5 3 2 6" xfId="3164" xr:uid="{00000000-0005-0000-0000-0000A50C0000}"/>
    <cellStyle name="Обычный 6 2 5 3 3" xfId="540" xr:uid="{00000000-0005-0000-0000-0000A60C0000}"/>
    <cellStyle name="Обычный 6 2 5 3 3 2" xfId="1247" xr:uid="{00000000-0005-0000-0000-0000A70C0000}"/>
    <cellStyle name="Обычный 6 2 5 3 3 2 2" xfId="6272" xr:uid="{00000000-0005-0000-0000-0000A80C0000}"/>
    <cellStyle name="Обычный 6 2 5 3 3 2 3" xfId="4028" xr:uid="{00000000-0005-0000-0000-0000A90C0000}"/>
    <cellStyle name="Обычный 6 2 5 3 3 3" xfId="1821" xr:uid="{00000000-0005-0000-0000-0000AA0C0000}"/>
    <cellStyle name="Обычный 6 2 5 3 3 3 2" xfId="6948" xr:uid="{00000000-0005-0000-0000-0000AB0C0000}"/>
    <cellStyle name="Обычный 6 2 5 3 3 4" xfId="2525" xr:uid="{00000000-0005-0000-0000-0000AC0C0000}"/>
    <cellStyle name="Обычный 6 2 5 3 3 4 2" xfId="5416" xr:uid="{00000000-0005-0000-0000-0000AD0C0000}"/>
    <cellStyle name="Обычный 6 2 5 3 3 5" xfId="4721" xr:uid="{00000000-0005-0000-0000-0000AE0C0000}"/>
    <cellStyle name="Обычный 6 2 5 3 3 6" xfId="3335" xr:uid="{00000000-0005-0000-0000-0000AF0C0000}"/>
    <cellStyle name="Обычный 6 2 5 3 4" xfId="707" xr:uid="{00000000-0005-0000-0000-0000B00C0000}"/>
    <cellStyle name="Обычный 6 2 5 3 4 2" xfId="1981" xr:uid="{00000000-0005-0000-0000-0000B10C0000}"/>
    <cellStyle name="Обычный 6 2 5 3 4 2 2" xfId="5576" xr:uid="{00000000-0005-0000-0000-0000B20C0000}"/>
    <cellStyle name="Обычный 6 2 5 3 4 2 3" xfId="4187" xr:uid="{00000000-0005-0000-0000-0000B30C0000}"/>
    <cellStyle name="Обычный 6 2 5 3 4 3" xfId="2685" xr:uid="{00000000-0005-0000-0000-0000B40C0000}"/>
    <cellStyle name="Обычный 6 2 5 3 4 3 2" xfId="4880" xr:uid="{00000000-0005-0000-0000-0000B50C0000}"/>
    <cellStyle name="Обычный 6 2 5 3 4 4" xfId="3494" xr:uid="{00000000-0005-0000-0000-0000B60C0000}"/>
    <cellStyle name="Обычный 6 2 5 3 5" xfId="881" xr:uid="{00000000-0005-0000-0000-0000B70C0000}"/>
    <cellStyle name="Обычный 6 2 5 3 5 2" xfId="5749" xr:uid="{00000000-0005-0000-0000-0000B80C0000}"/>
    <cellStyle name="Обычный 6 2 5 3 5 3" xfId="3686" xr:uid="{00000000-0005-0000-0000-0000B90C0000}"/>
    <cellStyle name="Обычный 6 2 5 3 6" xfId="1479" xr:uid="{00000000-0005-0000-0000-0000BA0C0000}"/>
    <cellStyle name="Обычный 6 2 5 3 6 2" xfId="5927" xr:uid="{00000000-0005-0000-0000-0000BB0C0000}"/>
    <cellStyle name="Обычный 6 2 5 3 7" xfId="2183" xr:uid="{00000000-0005-0000-0000-0000BC0C0000}"/>
    <cellStyle name="Обычный 6 2 5 3 7 2" xfId="6606" xr:uid="{00000000-0005-0000-0000-0000BD0C0000}"/>
    <cellStyle name="Обычный 6 2 5 3 8" xfId="5074" xr:uid="{00000000-0005-0000-0000-0000BE0C0000}"/>
    <cellStyle name="Обычный 6 2 5 3 9" xfId="4379" xr:uid="{00000000-0005-0000-0000-0000BF0C0000}"/>
    <cellStyle name="Обычный 6 2 5 4" xfId="198" xr:uid="{00000000-0005-0000-0000-0000C00C0000}"/>
    <cellStyle name="Обычный 6 2 5 4 10" xfId="2994" xr:uid="{00000000-0005-0000-0000-0000C10C0000}"/>
    <cellStyle name="Обычный 6 2 5 4 2" xfId="370" xr:uid="{00000000-0005-0000-0000-0000C20C0000}"/>
    <cellStyle name="Обычный 6 2 5 4 2 2" xfId="1089" xr:uid="{00000000-0005-0000-0000-0000C30C0000}"/>
    <cellStyle name="Обычный 6 2 5 4 2 2 2" xfId="6114" xr:uid="{00000000-0005-0000-0000-0000C40C0000}"/>
    <cellStyle name="Обычный 6 2 5 4 2 2 3" xfId="3858" xr:uid="{00000000-0005-0000-0000-0000C50C0000}"/>
    <cellStyle name="Обычный 6 2 5 4 2 3" xfId="1651" xr:uid="{00000000-0005-0000-0000-0000C60C0000}"/>
    <cellStyle name="Обычный 6 2 5 4 2 3 2" xfId="6791" xr:uid="{00000000-0005-0000-0000-0000C70C0000}"/>
    <cellStyle name="Обычный 6 2 5 4 2 4" xfId="2355" xr:uid="{00000000-0005-0000-0000-0000C80C0000}"/>
    <cellStyle name="Обычный 6 2 5 4 2 4 2" xfId="5246" xr:uid="{00000000-0005-0000-0000-0000C90C0000}"/>
    <cellStyle name="Обычный 6 2 5 4 2 5" xfId="4551" xr:uid="{00000000-0005-0000-0000-0000CA0C0000}"/>
    <cellStyle name="Обычный 6 2 5 4 2 6" xfId="3165" xr:uid="{00000000-0005-0000-0000-0000CB0C0000}"/>
    <cellStyle name="Обычный 6 2 5 4 3" xfId="541" xr:uid="{00000000-0005-0000-0000-0000CC0C0000}"/>
    <cellStyle name="Обычный 6 2 5 4 3 2" xfId="1248" xr:uid="{00000000-0005-0000-0000-0000CD0C0000}"/>
    <cellStyle name="Обычный 6 2 5 4 3 2 2" xfId="6273" xr:uid="{00000000-0005-0000-0000-0000CE0C0000}"/>
    <cellStyle name="Обычный 6 2 5 4 3 2 3" xfId="4029" xr:uid="{00000000-0005-0000-0000-0000CF0C0000}"/>
    <cellStyle name="Обычный 6 2 5 4 3 3" xfId="1822" xr:uid="{00000000-0005-0000-0000-0000D00C0000}"/>
    <cellStyle name="Обычный 6 2 5 4 3 3 2" xfId="6949" xr:uid="{00000000-0005-0000-0000-0000D10C0000}"/>
    <cellStyle name="Обычный 6 2 5 4 3 4" xfId="2526" xr:uid="{00000000-0005-0000-0000-0000D20C0000}"/>
    <cellStyle name="Обычный 6 2 5 4 3 4 2" xfId="5417" xr:uid="{00000000-0005-0000-0000-0000D30C0000}"/>
    <cellStyle name="Обычный 6 2 5 4 3 5" xfId="4722" xr:uid="{00000000-0005-0000-0000-0000D40C0000}"/>
    <cellStyle name="Обычный 6 2 5 4 3 6" xfId="3336" xr:uid="{00000000-0005-0000-0000-0000D50C0000}"/>
    <cellStyle name="Обычный 6 2 5 4 4" xfId="708" xr:uid="{00000000-0005-0000-0000-0000D60C0000}"/>
    <cellStyle name="Обычный 6 2 5 4 4 2" xfId="1982" xr:uid="{00000000-0005-0000-0000-0000D70C0000}"/>
    <cellStyle name="Обычный 6 2 5 4 4 2 2" xfId="5577" xr:uid="{00000000-0005-0000-0000-0000D80C0000}"/>
    <cellStyle name="Обычный 6 2 5 4 4 2 3" xfId="4188" xr:uid="{00000000-0005-0000-0000-0000D90C0000}"/>
    <cellStyle name="Обычный 6 2 5 4 4 3" xfId="2686" xr:uid="{00000000-0005-0000-0000-0000DA0C0000}"/>
    <cellStyle name="Обычный 6 2 5 4 4 3 2" xfId="4881" xr:uid="{00000000-0005-0000-0000-0000DB0C0000}"/>
    <cellStyle name="Обычный 6 2 5 4 4 4" xfId="3495" xr:uid="{00000000-0005-0000-0000-0000DC0C0000}"/>
    <cellStyle name="Обычный 6 2 5 4 5" xfId="882" xr:uid="{00000000-0005-0000-0000-0000DD0C0000}"/>
    <cellStyle name="Обычный 6 2 5 4 5 2" xfId="5750" xr:uid="{00000000-0005-0000-0000-0000DE0C0000}"/>
    <cellStyle name="Обычный 6 2 5 4 5 3" xfId="3687" xr:uid="{00000000-0005-0000-0000-0000DF0C0000}"/>
    <cellStyle name="Обычный 6 2 5 4 6" xfId="1480" xr:uid="{00000000-0005-0000-0000-0000E00C0000}"/>
    <cellStyle name="Обычный 6 2 5 4 6 2" xfId="5928" xr:uid="{00000000-0005-0000-0000-0000E10C0000}"/>
    <cellStyle name="Обычный 6 2 5 4 7" xfId="2184" xr:uid="{00000000-0005-0000-0000-0000E20C0000}"/>
    <cellStyle name="Обычный 6 2 5 4 7 2" xfId="6607" xr:uid="{00000000-0005-0000-0000-0000E30C0000}"/>
    <cellStyle name="Обычный 6 2 5 4 8" xfId="5075" xr:uid="{00000000-0005-0000-0000-0000E40C0000}"/>
    <cellStyle name="Обычный 6 2 5 4 9" xfId="4380" xr:uid="{00000000-0005-0000-0000-0000E50C0000}"/>
    <cellStyle name="Обычный 6 2 5 5" xfId="294" xr:uid="{00000000-0005-0000-0000-0000E60C0000}"/>
    <cellStyle name="Обычный 6 2 5 5 2" xfId="1013" xr:uid="{00000000-0005-0000-0000-0000E70C0000}"/>
    <cellStyle name="Обычный 6 2 5 5 2 2" xfId="6038" xr:uid="{00000000-0005-0000-0000-0000E80C0000}"/>
    <cellStyle name="Обычный 6 2 5 5 2 3" xfId="3782" xr:uid="{00000000-0005-0000-0000-0000E90C0000}"/>
    <cellStyle name="Обычный 6 2 5 5 3" xfId="1575" xr:uid="{00000000-0005-0000-0000-0000EA0C0000}"/>
    <cellStyle name="Обычный 6 2 5 5 3 2" xfId="6715" xr:uid="{00000000-0005-0000-0000-0000EB0C0000}"/>
    <cellStyle name="Обычный 6 2 5 5 4" xfId="2279" xr:uid="{00000000-0005-0000-0000-0000EC0C0000}"/>
    <cellStyle name="Обычный 6 2 5 5 4 2" xfId="5170" xr:uid="{00000000-0005-0000-0000-0000ED0C0000}"/>
    <cellStyle name="Обычный 6 2 5 5 5" xfId="4475" xr:uid="{00000000-0005-0000-0000-0000EE0C0000}"/>
    <cellStyle name="Обычный 6 2 5 5 6" xfId="3089" xr:uid="{00000000-0005-0000-0000-0000EF0C0000}"/>
    <cellStyle name="Обычный 6 2 5 6" xfId="465" xr:uid="{00000000-0005-0000-0000-0000F00C0000}"/>
    <cellStyle name="Обычный 6 2 5 6 2" xfId="1243" xr:uid="{00000000-0005-0000-0000-0000F10C0000}"/>
    <cellStyle name="Обычный 6 2 5 6 2 2" xfId="6268" xr:uid="{00000000-0005-0000-0000-0000F20C0000}"/>
    <cellStyle name="Обычный 6 2 5 6 2 3" xfId="3953" xr:uid="{00000000-0005-0000-0000-0000F30C0000}"/>
    <cellStyle name="Обычный 6 2 5 6 3" xfId="1746" xr:uid="{00000000-0005-0000-0000-0000F40C0000}"/>
    <cellStyle name="Обычный 6 2 5 6 3 2" xfId="6944" xr:uid="{00000000-0005-0000-0000-0000F50C0000}"/>
    <cellStyle name="Обычный 6 2 5 6 4" xfId="2450" xr:uid="{00000000-0005-0000-0000-0000F60C0000}"/>
    <cellStyle name="Обычный 6 2 5 6 4 2" xfId="5341" xr:uid="{00000000-0005-0000-0000-0000F70C0000}"/>
    <cellStyle name="Обычный 6 2 5 6 5" xfId="4646" xr:uid="{00000000-0005-0000-0000-0000F80C0000}"/>
    <cellStyle name="Обычный 6 2 5 6 6" xfId="3260" xr:uid="{00000000-0005-0000-0000-0000F90C0000}"/>
    <cellStyle name="Обычный 6 2 5 7" xfId="703" xr:uid="{00000000-0005-0000-0000-0000FA0C0000}"/>
    <cellStyle name="Обычный 6 2 5 7 2" xfId="1977" xr:uid="{00000000-0005-0000-0000-0000FB0C0000}"/>
    <cellStyle name="Обычный 6 2 5 7 2 2" xfId="5572" xr:uid="{00000000-0005-0000-0000-0000FC0C0000}"/>
    <cellStyle name="Обычный 6 2 5 7 2 3" xfId="4183" xr:uid="{00000000-0005-0000-0000-0000FD0C0000}"/>
    <cellStyle name="Обычный 6 2 5 7 3" xfId="2681" xr:uid="{00000000-0005-0000-0000-0000FE0C0000}"/>
    <cellStyle name="Обычный 6 2 5 7 3 2" xfId="4876" xr:uid="{00000000-0005-0000-0000-0000FF0C0000}"/>
    <cellStyle name="Обычный 6 2 5 7 4" xfId="3490" xr:uid="{00000000-0005-0000-0000-0000000D0000}"/>
    <cellStyle name="Обычный 6 2 5 8" xfId="877" xr:uid="{00000000-0005-0000-0000-0000010D0000}"/>
    <cellStyle name="Обычный 6 2 5 8 2" xfId="5745" xr:uid="{00000000-0005-0000-0000-0000020D0000}"/>
    <cellStyle name="Обычный 6 2 5 8 3" xfId="3611" xr:uid="{00000000-0005-0000-0000-0000030D0000}"/>
    <cellStyle name="Обычный 6 2 5 9" xfId="1404" xr:uid="{00000000-0005-0000-0000-0000040D0000}"/>
    <cellStyle name="Обычный 6 2 5 9 2" xfId="5923" xr:uid="{00000000-0005-0000-0000-0000050D0000}"/>
    <cellStyle name="Обычный 6 2 6" xfId="199" xr:uid="{00000000-0005-0000-0000-0000060D0000}"/>
    <cellStyle name="Обычный 6 2 6 10" xfId="5076" xr:uid="{00000000-0005-0000-0000-0000070D0000}"/>
    <cellStyle name="Обычный 6 2 6 11" xfId="4381" xr:uid="{00000000-0005-0000-0000-0000080D0000}"/>
    <cellStyle name="Обычный 6 2 6 12" xfId="2995" xr:uid="{00000000-0005-0000-0000-0000090D0000}"/>
    <cellStyle name="Обычный 6 2 6 2" xfId="200" xr:uid="{00000000-0005-0000-0000-00000A0D0000}"/>
    <cellStyle name="Обычный 6 2 6 2 10" xfId="2996" xr:uid="{00000000-0005-0000-0000-00000B0D0000}"/>
    <cellStyle name="Обычный 6 2 6 2 2" xfId="372" xr:uid="{00000000-0005-0000-0000-00000C0D0000}"/>
    <cellStyle name="Обычный 6 2 6 2 2 2" xfId="1091" xr:uid="{00000000-0005-0000-0000-00000D0D0000}"/>
    <cellStyle name="Обычный 6 2 6 2 2 2 2" xfId="6116" xr:uid="{00000000-0005-0000-0000-00000E0D0000}"/>
    <cellStyle name="Обычный 6 2 6 2 2 2 3" xfId="3860" xr:uid="{00000000-0005-0000-0000-00000F0D0000}"/>
    <cellStyle name="Обычный 6 2 6 2 2 3" xfId="1653" xr:uid="{00000000-0005-0000-0000-0000100D0000}"/>
    <cellStyle name="Обычный 6 2 6 2 2 3 2" xfId="6793" xr:uid="{00000000-0005-0000-0000-0000110D0000}"/>
    <cellStyle name="Обычный 6 2 6 2 2 4" xfId="2357" xr:uid="{00000000-0005-0000-0000-0000120D0000}"/>
    <cellStyle name="Обычный 6 2 6 2 2 4 2" xfId="5248" xr:uid="{00000000-0005-0000-0000-0000130D0000}"/>
    <cellStyle name="Обычный 6 2 6 2 2 5" xfId="4553" xr:uid="{00000000-0005-0000-0000-0000140D0000}"/>
    <cellStyle name="Обычный 6 2 6 2 2 6" xfId="3167" xr:uid="{00000000-0005-0000-0000-0000150D0000}"/>
    <cellStyle name="Обычный 6 2 6 2 3" xfId="543" xr:uid="{00000000-0005-0000-0000-0000160D0000}"/>
    <cellStyle name="Обычный 6 2 6 2 3 2" xfId="1250" xr:uid="{00000000-0005-0000-0000-0000170D0000}"/>
    <cellStyle name="Обычный 6 2 6 2 3 2 2" xfId="6275" xr:uid="{00000000-0005-0000-0000-0000180D0000}"/>
    <cellStyle name="Обычный 6 2 6 2 3 2 3" xfId="4031" xr:uid="{00000000-0005-0000-0000-0000190D0000}"/>
    <cellStyle name="Обычный 6 2 6 2 3 3" xfId="1824" xr:uid="{00000000-0005-0000-0000-00001A0D0000}"/>
    <cellStyle name="Обычный 6 2 6 2 3 3 2" xfId="6951" xr:uid="{00000000-0005-0000-0000-00001B0D0000}"/>
    <cellStyle name="Обычный 6 2 6 2 3 4" xfId="2528" xr:uid="{00000000-0005-0000-0000-00001C0D0000}"/>
    <cellStyle name="Обычный 6 2 6 2 3 4 2" xfId="5419" xr:uid="{00000000-0005-0000-0000-00001D0D0000}"/>
    <cellStyle name="Обычный 6 2 6 2 3 5" xfId="4724" xr:uid="{00000000-0005-0000-0000-00001E0D0000}"/>
    <cellStyle name="Обычный 6 2 6 2 3 6" xfId="3338" xr:uid="{00000000-0005-0000-0000-00001F0D0000}"/>
    <cellStyle name="Обычный 6 2 6 2 4" xfId="710" xr:uid="{00000000-0005-0000-0000-0000200D0000}"/>
    <cellStyle name="Обычный 6 2 6 2 4 2" xfId="1984" xr:uid="{00000000-0005-0000-0000-0000210D0000}"/>
    <cellStyle name="Обычный 6 2 6 2 4 2 2" xfId="5579" xr:uid="{00000000-0005-0000-0000-0000220D0000}"/>
    <cellStyle name="Обычный 6 2 6 2 4 2 3" xfId="4190" xr:uid="{00000000-0005-0000-0000-0000230D0000}"/>
    <cellStyle name="Обычный 6 2 6 2 4 3" xfId="2688" xr:uid="{00000000-0005-0000-0000-0000240D0000}"/>
    <cellStyle name="Обычный 6 2 6 2 4 3 2" xfId="4883" xr:uid="{00000000-0005-0000-0000-0000250D0000}"/>
    <cellStyle name="Обычный 6 2 6 2 4 4" xfId="3497" xr:uid="{00000000-0005-0000-0000-0000260D0000}"/>
    <cellStyle name="Обычный 6 2 6 2 5" xfId="884" xr:uid="{00000000-0005-0000-0000-0000270D0000}"/>
    <cellStyle name="Обычный 6 2 6 2 5 2" xfId="5752" xr:uid="{00000000-0005-0000-0000-0000280D0000}"/>
    <cellStyle name="Обычный 6 2 6 2 5 3" xfId="3689" xr:uid="{00000000-0005-0000-0000-0000290D0000}"/>
    <cellStyle name="Обычный 6 2 6 2 6" xfId="1482" xr:uid="{00000000-0005-0000-0000-00002A0D0000}"/>
    <cellStyle name="Обычный 6 2 6 2 6 2" xfId="5930" xr:uid="{00000000-0005-0000-0000-00002B0D0000}"/>
    <cellStyle name="Обычный 6 2 6 2 7" xfId="2186" xr:uid="{00000000-0005-0000-0000-00002C0D0000}"/>
    <cellStyle name="Обычный 6 2 6 2 7 2" xfId="6609" xr:uid="{00000000-0005-0000-0000-00002D0D0000}"/>
    <cellStyle name="Обычный 6 2 6 2 8" xfId="5077" xr:uid="{00000000-0005-0000-0000-00002E0D0000}"/>
    <cellStyle name="Обычный 6 2 6 2 9" xfId="4382" xr:uid="{00000000-0005-0000-0000-00002F0D0000}"/>
    <cellStyle name="Обычный 6 2 6 3" xfId="201" xr:uid="{00000000-0005-0000-0000-0000300D0000}"/>
    <cellStyle name="Обычный 6 2 6 3 10" xfId="2997" xr:uid="{00000000-0005-0000-0000-0000310D0000}"/>
    <cellStyle name="Обычный 6 2 6 3 2" xfId="373" xr:uid="{00000000-0005-0000-0000-0000320D0000}"/>
    <cellStyle name="Обычный 6 2 6 3 2 2" xfId="1092" xr:uid="{00000000-0005-0000-0000-0000330D0000}"/>
    <cellStyle name="Обычный 6 2 6 3 2 2 2" xfId="6117" xr:uid="{00000000-0005-0000-0000-0000340D0000}"/>
    <cellStyle name="Обычный 6 2 6 3 2 2 3" xfId="3861" xr:uid="{00000000-0005-0000-0000-0000350D0000}"/>
    <cellStyle name="Обычный 6 2 6 3 2 3" xfId="1654" xr:uid="{00000000-0005-0000-0000-0000360D0000}"/>
    <cellStyle name="Обычный 6 2 6 3 2 3 2" xfId="6794" xr:uid="{00000000-0005-0000-0000-0000370D0000}"/>
    <cellStyle name="Обычный 6 2 6 3 2 4" xfId="2358" xr:uid="{00000000-0005-0000-0000-0000380D0000}"/>
    <cellStyle name="Обычный 6 2 6 3 2 4 2" xfId="5249" xr:uid="{00000000-0005-0000-0000-0000390D0000}"/>
    <cellStyle name="Обычный 6 2 6 3 2 5" xfId="4554" xr:uid="{00000000-0005-0000-0000-00003A0D0000}"/>
    <cellStyle name="Обычный 6 2 6 3 2 6" xfId="3168" xr:uid="{00000000-0005-0000-0000-00003B0D0000}"/>
    <cellStyle name="Обычный 6 2 6 3 3" xfId="544" xr:uid="{00000000-0005-0000-0000-00003C0D0000}"/>
    <cellStyle name="Обычный 6 2 6 3 3 2" xfId="1251" xr:uid="{00000000-0005-0000-0000-00003D0D0000}"/>
    <cellStyle name="Обычный 6 2 6 3 3 2 2" xfId="6276" xr:uid="{00000000-0005-0000-0000-00003E0D0000}"/>
    <cellStyle name="Обычный 6 2 6 3 3 2 3" xfId="4032" xr:uid="{00000000-0005-0000-0000-00003F0D0000}"/>
    <cellStyle name="Обычный 6 2 6 3 3 3" xfId="1825" xr:uid="{00000000-0005-0000-0000-0000400D0000}"/>
    <cellStyle name="Обычный 6 2 6 3 3 3 2" xfId="6952" xr:uid="{00000000-0005-0000-0000-0000410D0000}"/>
    <cellStyle name="Обычный 6 2 6 3 3 4" xfId="2529" xr:uid="{00000000-0005-0000-0000-0000420D0000}"/>
    <cellStyle name="Обычный 6 2 6 3 3 4 2" xfId="5420" xr:uid="{00000000-0005-0000-0000-0000430D0000}"/>
    <cellStyle name="Обычный 6 2 6 3 3 5" xfId="4725" xr:uid="{00000000-0005-0000-0000-0000440D0000}"/>
    <cellStyle name="Обычный 6 2 6 3 3 6" xfId="3339" xr:uid="{00000000-0005-0000-0000-0000450D0000}"/>
    <cellStyle name="Обычный 6 2 6 3 4" xfId="711" xr:uid="{00000000-0005-0000-0000-0000460D0000}"/>
    <cellStyle name="Обычный 6 2 6 3 4 2" xfId="1985" xr:uid="{00000000-0005-0000-0000-0000470D0000}"/>
    <cellStyle name="Обычный 6 2 6 3 4 2 2" xfId="5580" xr:uid="{00000000-0005-0000-0000-0000480D0000}"/>
    <cellStyle name="Обычный 6 2 6 3 4 2 3" xfId="4191" xr:uid="{00000000-0005-0000-0000-0000490D0000}"/>
    <cellStyle name="Обычный 6 2 6 3 4 3" xfId="2689" xr:uid="{00000000-0005-0000-0000-00004A0D0000}"/>
    <cellStyle name="Обычный 6 2 6 3 4 3 2" xfId="4884" xr:uid="{00000000-0005-0000-0000-00004B0D0000}"/>
    <cellStyle name="Обычный 6 2 6 3 4 4" xfId="3498" xr:uid="{00000000-0005-0000-0000-00004C0D0000}"/>
    <cellStyle name="Обычный 6 2 6 3 5" xfId="885" xr:uid="{00000000-0005-0000-0000-00004D0D0000}"/>
    <cellStyle name="Обычный 6 2 6 3 5 2" xfId="5753" xr:uid="{00000000-0005-0000-0000-00004E0D0000}"/>
    <cellStyle name="Обычный 6 2 6 3 5 3" xfId="3690" xr:uid="{00000000-0005-0000-0000-00004F0D0000}"/>
    <cellStyle name="Обычный 6 2 6 3 6" xfId="1483" xr:uid="{00000000-0005-0000-0000-0000500D0000}"/>
    <cellStyle name="Обычный 6 2 6 3 6 2" xfId="5931" xr:uid="{00000000-0005-0000-0000-0000510D0000}"/>
    <cellStyle name="Обычный 6 2 6 3 7" xfId="2187" xr:uid="{00000000-0005-0000-0000-0000520D0000}"/>
    <cellStyle name="Обычный 6 2 6 3 7 2" xfId="6610" xr:uid="{00000000-0005-0000-0000-0000530D0000}"/>
    <cellStyle name="Обычный 6 2 6 3 8" xfId="5078" xr:uid="{00000000-0005-0000-0000-0000540D0000}"/>
    <cellStyle name="Обычный 6 2 6 3 9" xfId="4383" xr:uid="{00000000-0005-0000-0000-0000550D0000}"/>
    <cellStyle name="Обычный 6 2 6 4" xfId="371" xr:uid="{00000000-0005-0000-0000-0000560D0000}"/>
    <cellStyle name="Обычный 6 2 6 4 2" xfId="1090" xr:uid="{00000000-0005-0000-0000-0000570D0000}"/>
    <cellStyle name="Обычный 6 2 6 4 2 2" xfId="6115" xr:uid="{00000000-0005-0000-0000-0000580D0000}"/>
    <cellStyle name="Обычный 6 2 6 4 2 3" xfId="3859" xr:uid="{00000000-0005-0000-0000-0000590D0000}"/>
    <cellStyle name="Обычный 6 2 6 4 3" xfId="1652" xr:uid="{00000000-0005-0000-0000-00005A0D0000}"/>
    <cellStyle name="Обычный 6 2 6 4 3 2" xfId="6792" xr:uid="{00000000-0005-0000-0000-00005B0D0000}"/>
    <cellStyle name="Обычный 6 2 6 4 4" xfId="2356" xr:uid="{00000000-0005-0000-0000-00005C0D0000}"/>
    <cellStyle name="Обычный 6 2 6 4 4 2" xfId="5247" xr:uid="{00000000-0005-0000-0000-00005D0D0000}"/>
    <cellStyle name="Обычный 6 2 6 4 5" xfId="4552" xr:uid="{00000000-0005-0000-0000-00005E0D0000}"/>
    <cellStyle name="Обычный 6 2 6 4 6" xfId="3166" xr:uid="{00000000-0005-0000-0000-00005F0D0000}"/>
    <cellStyle name="Обычный 6 2 6 5" xfId="542" xr:uid="{00000000-0005-0000-0000-0000600D0000}"/>
    <cellStyle name="Обычный 6 2 6 5 2" xfId="1249" xr:uid="{00000000-0005-0000-0000-0000610D0000}"/>
    <cellStyle name="Обычный 6 2 6 5 2 2" xfId="6274" xr:uid="{00000000-0005-0000-0000-0000620D0000}"/>
    <cellStyle name="Обычный 6 2 6 5 2 3" xfId="4030" xr:uid="{00000000-0005-0000-0000-0000630D0000}"/>
    <cellStyle name="Обычный 6 2 6 5 3" xfId="1823" xr:uid="{00000000-0005-0000-0000-0000640D0000}"/>
    <cellStyle name="Обычный 6 2 6 5 3 2" xfId="6950" xr:uid="{00000000-0005-0000-0000-0000650D0000}"/>
    <cellStyle name="Обычный 6 2 6 5 4" xfId="2527" xr:uid="{00000000-0005-0000-0000-0000660D0000}"/>
    <cellStyle name="Обычный 6 2 6 5 4 2" xfId="5418" xr:uid="{00000000-0005-0000-0000-0000670D0000}"/>
    <cellStyle name="Обычный 6 2 6 5 5" xfId="4723" xr:uid="{00000000-0005-0000-0000-0000680D0000}"/>
    <cellStyle name="Обычный 6 2 6 5 6" xfId="3337" xr:uid="{00000000-0005-0000-0000-0000690D0000}"/>
    <cellStyle name="Обычный 6 2 6 6" xfId="709" xr:uid="{00000000-0005-0000-0000-00006A0D0000}"/>
    <cellStyle name="Обычный 6 2 6 6 2" xfId="1983" xr:uid="{00000000-0005-0000-0000-00006B0D0000}"/>
    <cellStyle name="Обычный 6 2 6 6 2 2" xfId="5578" xr:uid="{00000000-0005-0000-0000-00006C0D0000}"/>
    <cellStyle name="Обычный 6 2 6 6 2 3" xfId="4189" xr:uid="{00000000-0005-0000-0000-00006D0D0000}"/>
    <cellStyle name="Обычный 6 2 6 6 3" xfId="2687" xr:uid="{00000000-0005-0000-0000-00006E0D0000}"/>
    <cellStyle name="Обычный 6 2 6 6 3 2" xfId="4882" xr:uid="{00000000-0005-0000-0000-00006F0D0000}"/>
    <cellStyle name="Обычный 6 2 6 6 4" xfId="3496" xr:uid="{00000000-0005-0000-0000-0000700D0000}"/>
    <cellStyle name="Обычный 6 2 6 7" xfId="883" xr:uid="{00000000-0005-0000-0000-0000710D0000}"/>
    <cellStyle name="Обычный 6 2 6 7 2" xfId="5751" xr:uid="{00000000-0005-0000-0000-0000720D0000}"/>
    <cellStyle name="Обычный 6 2 6 7 3" xfId="3688" xr:uid="{00000000-0005-0000-0000-0000730D0000}"/>
    <cellStyle name="Обычный 6 2 6 8" xfId="1481" xr:uid="{00000000-0005-0000-0000-0000740D0000}"/>
    <cellStyle name="Обычный 6 2 6 8 2" xfId="5929" xr:uid="{00000000-0005-0000-0000-0000750D0000}"/>
    <cellStyle name="Обычный 6 2 6 9" xfId="2185" xr:uid="{00000000-0005-0000-0000-0000760D0000}"/>
    <cellStyle name="Обычный 6 2 6 9 2" xfId="6608" xr:uid="{00000000-0005-0000-0000-0000770D0000}"/>
    <cellStyle name="Обычный 6 2 7" xfId="202" xr:uid="{00000000-0005-0000-0000-0000780D0000}"/>
    <cellStyle name="Обычный 6 2 7 10" xfId="2998" xr:uid="{00000000-0005-0000-0000-0000790D0000}"/>
    <cellStyle name="Обычный 6 2 7 2" xfId="374" xr:uid="{00000000-0005-0000-0000-00007A0D0000}"/>
    <cellStyle name="Обычный 6 2 7 2 2" xfId="1093" xr:uid="{00000000-0005-0000-0000-00007B0D0000}"/>
    <cellStyle name="Обычный 6 2 7 2 2 2" xfId="6118" xr:uid="{00000000-0005-0000-0000-00007C0D0000}"/>
    <cellStyle name="Обычный 6 2 7 2 2 3" xfId="3862" xr:uid="{00000000-0005-0000-0000-00007D0D0000}"/>
    <cellStyle name="Обычный 6 2 7 2 3" xfId="1655" xr:uid="{00000000-0005-0000-0000-00007E0D0000}"/>
    <cellStyle name="Обычный 6 2 7 2 3 2" xfId="6795" xr:uid="{00000000-0005-0000-0000-00007F0D0000}"/>
    <cellStyle name="Обычный 6 2 7 2 4" xfId="2359" xr:uid="{00000000-0005-0000-0000-0000800D0000}"/>
    <cellStyle name="Обычный 6 2 7 2 4 2" xfId="5250" xr:uid="{00000000-0005-0000-0000-0000810D0000}"/>
    <cellStyle name="Обычный 6 2 7 2 5" xfId="4555" xr:uid="{00000000-0005-0000-0000-0000820D0000}"/>
    <cellStyle name="Обычный 6 2 7 2 6" xfId="3169" xr:uid="{00000000-0005-0000-0000-0000830D0000}"/>
    <cellStyle name="Обычный 6 2 7 3" xfId="545" xr:uid="{00000000-0005-0000-0000-0000840D0000}"/>
    <cellStyle name="Обычный 6 2 7 3 2" xfId="1252" xr:uid="{00000000-0005-0000-0000-0000850D0000}"/>
    <cellStyle name="Обычный 6 2 7 3 2 2" xfId="6277" xr:uid="{00000000-0005-0000-0000-0000860D0000}"/>
    <cellStyle name="Обычный 6 2 7 3 2 3" xfId="4033" xr:uid="{00000000-0005-0000-0000-0000870D0000}"/>
    <cellStyle name="Обычный 6 2 7 3 3" xfId="1826" xr:uid="{00000000-0005-0000-0000-0000880D0000}"/>
    <cellStyle name="Обычный 6 2 7 3 3 2" xfId="6953" xr:uid="{00000000-0005-0000-0000-0000890D0000}"/>
    <cellStyle name="Обычный 6 2 7 3 4" xfId="2530" xr:uid="{00000000-0005-0000-0000-00008A0D0000}"/>
    <cellStyle name="Обычный 6 2 7 3 4 2" xfId="5421" xr:uid="{00000000-0005-0000-0000-00008B0D0000}"/>
    <cellStyle name="Обычный 6 2 7 3 5" xfId="4726" xr:uid="{00000000-0005-0000-0000-00008C0D0000}"/>
    <cellStyle name="Обычный 6 2 7 3 6" xfId="3340" xr:uid="{00000000-0005-0000-0000-00008D0D0000}"/>
    <cellStyle name="Обычный 6 2 7 4" xfId="712" xr:uid="{00000000-0005-0000-0000-00008E0D0000}"/>
    <cellStyle name="Обычный 6 2 7 4 2" xfId="1986" xr:uid="{00000000-0005-0000-0000-00008F0D0000}"/>
    <cellStyle name="Обычный 6 2 7 4 2 2" xfId="5581" xr:uid="{00000000-0005-0000-0000-0000900D0000}"/>
    <cellStyle name="Обычный 6 2 7 4 2 3" xfId="4192" xr:uid="{00000000-0005-0000-0000-0000910D0000}"/>
    <cellStyle name="Обычный 6 2 7 4 3" xfId="2690" xr:uid="{00000000-0005-0000-0000-0000920D0000}"/>
    <cellStyle name="Обычный 6 2 7 4 3 2" xfId="4885" xr:uid="{00000000-0005-0000-0000-0000930D0000}"/>
    <cellStyle name="Обычный 6 2 7 4 4" xfId="3499" xr:uid="{00000000-0005-0000-0000-0000940D0000}"/>
    <cellStyle name="Обычный 6 2 7 5" xfId="886" xr:uid="{00000000-0005-0000-0000-0000950D0000}"/>
    <cellStyle name="Обычный 6 2 7 5 2" xfId="5754" xr:uid="{00000000-0005-0000-0000-0000960D0000}"/>
    <cellStyle name="Обычный 6 2 7 5 3" xfId="3691" xr:uid="{00000000-0005-0000-0000-0000970D0000}"/>
    <cellStyle name="Обычный 6 2 7 6" xfId="1484" xr:uid="{00000000-0005-0000-0000-0000980D0000}"/>
    <cellStyle name="Обычный 6 2 7 6 2" xfId="5932" xr:uid="{00000000-0005-0000-0000-0000990D0000}"/>
    <cellStyle name="Обычный 6 2 7 7" xfId="2188" xr:uid="{00000000-0005-0000-0000-00009A0D0000}"/>
    <cellStyle name="Обычный 6 2 7 7 2" xfId="6611" xr:uid="{00000000-0005-0000-0000-00009B0D0000}"/>
    <cellStyle name="Обычный 6 2 7 8" xfId="5079" xr:uid="{00000000-0005-0000-0000-00009C0D0000}"/>
    <cellStyle name="Обычный 6 2 7 9" xfId="4384" xr:uid="{00000000-0005-0000-0000-00009D0D0000}"/>
    <cellStyle name="Обычный 6 2 8" xfId="203" xr:uid="{00000000-0005-0000-0000-00009E0D0000}"/>
    <cellStyle name="Обычный 6 2 8 10" xfId="2999" xr:uid="{00000000-0005-0000-0000-00009F0D0000}"/>
    <cellStyle name="Обычный 6 2 8 2" xfId="375" xr:uid="{00000000-0005-0000-0000-0000A00D0000}"/>
    <cellStyle name="Обычный 6 2 8 2 2" xfId="1094" xr:uid="{00000000-0005-0000-0000-0000A10D0000}"/>
    <cellStyle name="Обычный 6 2 8 2 2 2" xfId="6119" xr:uid="{00000000-0005-0000-0000-0000A20D0000}"/>
    <cellStyle name="Обычный 6 2 8 2 2 3" xfId="3863" xr:uid="{00000000-0005-0000-0000-0000A30D0000}"/>
    <cellStyle name="Обычный 6 2 8 2 3" xfId="1656" xr:uid="{00000000-0005-0000-0000-0000A40D0000}"/>
    <cellStyle name="Обычный 6 2 8 2 3 2" xfId="6796" xr:uid="{00000000-0005-0000-0000-0000A50D0000}"/>
    <cellStyle name="Обычный 6 2 8 2 4" xfId="2360" xr:uid="{00000000-0005-0000-0000-0000A60D0000}"/>
    <cellStyle name="Обычный 6 2 8 2 4 2" xfId="5251" xr:uid="{00000000-0005-0000-0000-0000A70D0000}"/>
    <cellStyle name="Обычный 6 2 8 2 5" xfId="4556" xr:uid="{00000000-0005-0000-0000-0000A80D0000}"/>
    <cellStyle name="Обычный 6 2 8 2 6" xfId="3170" xr:uid="{00000000-0005-0000-0000-0000A90D0000}"/>
    <cellStyle name="Обычный 6 2 8 3" xfId="546" xr:uid="{00000000-0005-0000-0000-0000AA0D0000}"/>
    <cellStyle name="Обычный 6 2 8 3 2" xfId="1253" xr:uid="{00000000-0005-0000-0000-0000AB0D0000}"/>
    <cellStyle name="Обычный 6 2 8 3 2 2" xfId="6278" xr:uid="{00000000-0005-0000-0000-0000AC0D0000}"/>
    <cellStyle name="Обычный 6 2 8 3 2 3" xfId="4034" xr:uid="{00000000-0005-0000-0000-0000AD0D0000}"/>
    <cellStyle name="Обычный 6 2 8 3 3" xfId="1827" xr:uid="{00000000-0005-0000-0000-0000AE0D0000}"/>
    <cellStyle name="Обычный 6 2 8 3 3 2" xfId="6954" xr:uid="{00000000-0005-0000-0000-0000AF0D0000}"/>
    <cellStyle name="Обычный 6 2 8 3 4" xfId="2531" xr:uid="{00000000-0005-0000-0000-0000B00D0000}"/>
    <cellStyle name="Обычный 6 2 8 3 4 2" xfId="5422" xr:uid="{00000000-0005-0000-0000-0000B10D0000}"/>
    <cellStyle name="Обычный 6 2 8 3 5" xfId="4727" xr:uid="{00000000-0005-0000-0000-0000B20D0000}"/>
    <cellStyle name="Обычный 6 2 8 3 6" xfId="3341" xr:uid="{00000000-0005-0000-0000-0000B30D0000}"/>
    <cellStyle name="Обычный 6 2 8 4" xfId="713" xr:uid="{00000000-0005-0000-0000-0000B40D0000}"/>
    <cellStyle name="Обычный 6 2 8 4 2" xfId="1987" xr:uid="{00000000-0005-0000-0000-0000B50D0000}"/>
    <cellStyle name="Обычный 6 2 8 4 2 2" xfId="5582" xr:uid="{00000000-0005-0000-0000-0000B60D0000}"/>
    <cellStyle name="Обычный 6 2 8 4 2 3" xfId="4193" xr:uid="{00000000-0005-0000-0000-0000B70D0000}"/>
    <cellStyle name="Обычный 6 2 8 4 3" xfId="2691" xr:uid="{00000000-0005-0000-0000-0000B80D0000}"/>
    <cellStyle name="Обычный 6 2 8 4 3 2" xfId="4886" xr:uid="{00000000-0005-0000-0000-0000B90D0000}"/>
    <cellStyle name="Обычный 6 2 8 4 4" xfId="3500" xr:uid="{00000000-0005-0000-0000-0000BA0D0000}"/>
    <cellStyle name="Обычный 6 2 8 5" xfId="887" xr:uid="{00000000-0005-0000-0000-0000BB0D0000}"/>
    <cellStyle name="Обычный 6 2 8 5 2" xfId="5755" xr:uid="{00000000-0005-0000-0000-0000BC0D0000}"/>
    <cellStyle name="Обычный 6 2 8 5 3" xfId="3692" xr:uid="{00000000-0005-0000-0000-0000BD0D0000}"/>
    <cellStyle name="Обычный 6 2 8 6" xfId="1485" xr:uid="{00000000-0005-0000-0000-0000BE0D0000}"/>
    <cellStyle name="Обычный 6 2 8 6 2" xfId="5933" xr:uid="{00000000-0005-0000-0000-0000BF0D0000}"/>
    <cellStyle name="Обычный 6 2 8 7" xfId="2189" xr:uid="{00000000-0005-0000-0000-0000C00D0000}"/>
    <cellStyle name="Обычный 6 2 8 7 2" xfId="6612" xr:uid="{00000000-0005-0000-0000-0000C10D0000}"/>
    <cellStyle name="Обычный 6 2 8 8" xfId="5080" xr:uid="{00000000-0005-0000-0000-0000C20D0000}"/>
    <cellStyle name="Обычный 6 2 8 9" xfId="4385" xr:uid="{00000000-0005-0000-0000-0000C30D0000}"/>
    <cellStyle name="Обычный 6 2 9" xfId="204" xr:uid="{00000000-0005-0000-0000-0000C40D0000}"/>
    <cellStyle name="Обычный 6 2 9 10" xfId="3000" xr:uid="{00000000-0005-0000-0000-0000C50D0000}"/>
    <cellStyle name="Обычный 6 2 9 2" xfId="376" xr:uid="{00000000-0005-0000-0000-0000C60D0000}"/>
    <cellStyle name="Обычный 6 2 9 2 2" xfId="1095" xr:uid="{00000000-0005-0000-0000-0000C70D0000}"/>
    <cellStyle name="Обычный 6 2 9 2 2 2" xfId="6120" xr:uid="{00000000-0005-0000-0000-0000C80D0000}"/>
    <cellStyle name="Обычный 6 2 9 2 2 3" xfId="3864" xr:uid="{00000000-0005-0000-0000-0000C90D0000}"/>
    <cellStyle name="Обычный 6 2 9 2 3" xfId="1657" xr:uid="{00000000-0005-0000-0000-0000CA0D0000}"/>
    <cellStyle name="Обычный 6 2 9 2 3 2" xfId="6797" xr:uid="{00000000-0005-0000-0000-0000CB0D0000}"/>
    <cellStyle name="Обычный 6 2 9 2 4" xfId="2361" xr:uid="{00000000-0005-0000-0000-0000CC0D0000}"/>
    <cellStyle name="Обычный 6 2 9 2 4 2" xfId="5252" xr:uid="{00000000-0005-0000-0000-0000CD0D0000}"/>
    <cellStyle name="Обычный 6 2 9 2 5" xfId="4557" xr:uid="{00000000-0005-0000-0000-0000CE0D0000}"/>
    <cellStyle name="Обычный 6 2 9 2 6" xfId="3171" xr:uid="{00000000-0005-0000-0000-0000CF0D0000}"/>
    <cellStyle name="Обычный 6 2 9 3" xfId="547" xr:uid="{00000000-0005-0000-0000-0000D00D0000}"/>
    <cellStyle name="Обычный 6 2 9 3 2" xfId="1254" xr:uid="{00000000-0005-0000-0000-0000D10D0000}"/>
    <cellStyle name="Обычный 6 2 9 3 2 2" xfId="6279" xr:uid="{00000000-0005-0000-0000-0000D20D0000}"/>
    <cellStyle name="Обычный 6 2 9 3 2 3" xfId="4035" xr:uid="{00000000-0005-0000-0000-0000D30D0000}"/>
    <cellStyle name="Обычный 6 2 9 3 3" xfId="1828" xr:uid="{00000000-0005-0000-0000-0000D40D0000}"/>
    <cellStyle name="Обычный 6 2 9 3 3 2" xfId="6955" xr:uid="{00000000-0005-0000-0000-0000D50D0000}"/>
    <cellStyle name="Обычный 6 2 9 3 4" xfId="2532" xr:uid="{00000000-0005-0000-0000-0000D60D0000}"/>
    <cellStyle name="Обычный 6 2 9 3 4 2" xfId="5423" xr:uid="{00000000-0005-0000-0000-0000D70D0000}"/>
    <cellStyle name="Обычный 6 2 9 3 5" xfId="4728" xr:uid="{00000000-0005-0000-0000-0000D80D0000}"/>
    <cellStyle name="Обычный 6 2 9 3 6" xfId="3342" xr:uid="{00000000-0005-0000-0000-0000D90D0000}"/>
    <cellStyle name="Обычный 6 2 9 4" xfId="714" xr:uid="{00000000-0005-0000-0000-0000DA0D0000}"/>
    <cellStyle name="Обычный 6 2 9 4 2" xfId="1988" xr:uid="{00000000-0005-0000-0000-0000DB0D0000}"/>
    <cellStyle name="Обычный 6 2 9 4 2 2" xfId="5583" xr:uid="{00000000-0005-0000-0000-0000DC0D0000}"/>
    <cellStyle name="Обычный 6 2 9 4 2 3" xfId="4194" xr:uid="{00000000-0005-0000-0000-0000DD0D0000}"/>
    <cellStyle name="Обычный 6 2 9 4 3" xfId="2692" xr:uid="{00000000-0005-0000-0000-0000DE0D0000}"/>
    <cellStyle name="Обычный 6 2 9 4 3 2" xfId="4887" xr:uid="{00000000-0005-0000-0000-0000DF0D0000}"/>
    <cellStyle name="Обычный 6 2 9 4 4" xfId="3501" xr:uid="{00000000-0005-0000-0000-0000E00D0000}"/>
    <cellStyle name="Обычный 6 2 9 5" xfId="888" xr:uid="{00000000-0005-0000-0000-0000E10D0000}"/>
    <cellStyle name="Обычный 6 2 9 5 2" xfId="5756" xr:uid="{00000000-0005-0000-0000-0000E20D0000}"/>
    <cellStyle name="Обычный 6 2 9 5 3" xfId="3693" xr:uid="{00000000-0005-0000-0000-0000E30D0000}"/>
    <cellStyle name="Обычный 6 2 9 6" xfId="1486" xr:uid="{00000000-0005-0000-0000-0000E40D0000}"/>
    <cellStyle name="Обычный 6 2 9 6 2" xfId="5934" xr:uid="{00000000-0005-0000-0000-0000E50D0000}"/>
    <cellStyle name="Обычный 6 2 9 7" xfId="2190" xr:uid="{00000000-0005-0000-0000-0000E60D0000}"/>
    <cellStyle name="Обычный 6 2 9 7 2" xfId="6613" xr:uid="{00000000-0005-0000-0000-0000E70D0000}"/>
    <cellStyle name="Обычный 6 2 9 8" xfId="5081" xr:uid="{00000000-0005-0000-0000-0000E80D0000}"/>
    <cellStyle name="Обычный 6 2 9 9" xfId="4386" xr:uid="{00000000-0005-0000-0000-0000E90D0000}"/>
    <cellStyle name="Обычный 6 3" xfId="126" xr:uid="{00000000-0005-0000-0000-0000EA0D0000}"/>
    <cellStyle name="Обычный 6 3 10" xfId="2112" xr:uid="{00000000-0005-0000-0000-0000EB0D0000}"/>
    <cellStyle name="Обычный 6 3 10 2" xfId="6614" xr:uid="{00000000-0005-0000-0000-0000EC0D0000}"/>
    <cellStyle name="Обычный 6 3 11" xfId="5003" xr:uid="{00000000-0005-0000-0000-0000ED0D0000}"/>
    <cellStyle name="Обычный 6 3 12" xfId="4308" xr:uid="{00000000-0005-0000-0000-0000EE0D0000}"/>
    <cellStyle name="Обычный 6 3 13" xfId="2922" xr:uid="{00000000-0005-0000-0000-0000EF0D0000}"/>
    <cellStyle name="Обычный 6 3 2" xfId="205" xr:uid="{00000000-0005-0000-0000-0000F00D0000}"/>
    <cellStyle name="Обычный 6 3 2 10" xfId="5082" xr:uid="{00000000-0005-0000-0000-0000F10D0000}"/>
    <cellStyle name="Обычный 6 3 2 11" xfId="4387" xr:uid="{00000000-0005-0000-0000-0000F20D0000}"/>
    <cellStyle name="Обычный 6 3 2 12" xfId="3001" xr:uid="{00000000-0005-0000-0000-0000F30D0000}"/>
    <cellStyle name="Обычный 6 3 2 2" xfId="206" xr:uid="{00000000-0005-0000-0000-0000F40D0000}"/>
    <cellStyle name="Обычный 6 3 2 2 10" xfId="3002" xr:uid="{00000000-0005-0000-0000-0000F50D0000}"/>
    <cellStyle name="Обычный 6 3 2 2 2" xfId="378" xr:uid="{00000000-0005-0000-0000-0000F60D0000}"/>
    <cellStyle name="Обычный 6 3 2 2 2 2" xfId="1097" xr:uid="{00000000-0005-0000-0000-0000F70D0000}"/>
    <cellStyle name="Обычный 6 3 2 2 2 2 2" xfId="6122" xr:uid="{00000000-0005-0000-0000-0000F80D0000}"/>
    <cellStyle name="Обычный 6 3 2 2 2 2 3" xfId="3866" xr:uid="{00000000-0005-0000-0000-0000F90D0000}"/>
    <cellStyle name="Обычный 6 3 2 2 2 3" xfId="1659" xr:uid="{00000000-0005-0000-0000-0000FA0D0000}"/>
    <cellStyle name="Обычный 6 3 2 2 2 3 2" xfId="6799" xr:uid="{00000000-0005-0000-0000-0000FB0D0000}"/>
    <cellStyle name="Обычный 6 3 2 2 2 4" xfId="2363" xr:uid="{00000000-0005-0000-0000-0000FC0D0000}"/>
    <cellStyle name="Обычный 6 3 2 2 2 4 2" xfId="5254" xr:uid="{00000000-0005-0000-0000-0000FD0D0000}"/>
    <cellStyle name="Обычный 6 3 2 2 2 5" xfId="4559" xr:uid="{00000000-0005-0000-0000-0000FE0D0000}"/>
    <cellStyle name="Обычный 6 3 2 2 2 6" xfId="3173" xr:uid="{00000000-0005-0000-0000-0000FF0D0000}"/>
    <cellStyle name="Обычный 6 3 2 2 3" xfId="549" xr:uid="{00000000-0005-0000-0000-0000000E0000}"/>
    <cellStyle name="Обычный 6 3 2 2 3 2" xfId="1257" xr:uid="{00000000-0005-0000-0000-0000010E0000}"/>
    <cellStyle name="Обычный 6 3 2 2 3 2 2" xfId="6282" xr:uid="{00000000-0005-0000-0000-0000020E0000}"/>
    <cellStyle name="Обычный 6 3 2 2 3 2 3" xfId="4037" xr:uid="{00000000-0005-0000-0000-0000030E0000}"/>
    <cellStyle name="Обычный 6 3 2 2 3 3" xfId="1830" xr:uid="{00000000-0005-0000-0000-0000040E0000}"/>
    <cellStyle name="Обычный 6 3 2 2 3 3 2" xfId="6958" xr:uid="{00000000-0005-0000-0000-0000050E0000}"/>
    <cellStyle name="Обычный 6 3 2 2 3 4" xfId="2534" xr:uid="{00000000-0005-0000-0000-0000060E0000}"/>
    <cellStyle name="Обычный 6 3 2 2 3 4 2" xfId="5425" xr:uid="{00000000-0005-0000-0000-0000070E0000}"/>
    <cellStyle name="Обычный 6 3 2 2 3 5" xfId="4730" xr:uid="{00000000-0005-0000-0000-0000080E0000}"/>
    <cellStyle name="Обычный 6 3 2 2 3 6" xfId="3344" xr:uid="{00000000-0005-0000-0000-0000090E0000}"/>
    <cellStyle name="Обычный 6 3 2 2 4" xfId="717" xr:uid="{00000000-0005-0000-0000-00000A0E0000}"/>
    <cellStyle name="Обычный 6 3 2 2 4 2" xfId="1991" xr:uid="{00000000-0005-0000-0000-00000B0E0000}"/>
    <cellStyle name="Обычный 6 3 2 2 4 2 2" xfId="5586" xr:uid="{00000000-0005-0000-0000-00000C0E0000}"/>
    <cellStyle name="Обычный 6 3 2 2 4 2 3" xfId="4197" xr:uid="{00000000-0005-0000-0000-00000D0E0000}"/>
    <cellStyle name="Обычный 6 3 2 2 4 3" xfId="2695" xr:uid="{00000000-0005-0000-0000-00000E0E0000}"/>
    <cellStyle name="Обычный 6 3 2 2 4 3 2" xfId="4890" xr:uid="{00000000-0005-0000-0000-00000F0E0000}"/>
    <cellStyle name="Обычный 6 3 2 2 4 4" xfId="3504" xr:uid="{00000000-0005-0000-0000-0000100E0000}"/>
    <cellStyle name="Обычный 6 3 2 2 5" xfId="891" xr:uid="{00000000-0005-0000-0000-0000110E0000}"/>
    <cellStyle name="Обычный 6 3 2 2 5 2" xfId="5759" xr:uid="{00000000-0005-0000-0000-0000120E0000}"/>
    <cellStyle name="Обычный 6 3 2 2 5 3" xfId="3695" xr:uid="{00000000-0005-0000-0000-0000130E0000}"/>
    <cellStyle name="Обычный 6 3 2 2 6" xfId="1488" xr:uid="{00000000-0005-0000-0000-0000140E0000}"/>
    <cellStyle name="Обычный 6 3 2 2 6 2" xfId="5937" xr:uid="{00000000-0005-0000-0000-0000150E0000}"/>
    <cellStyle name="Обычный 6 3 2 2 7" xfId="2192" xr:uid="{00000000-0005-0000-0000-0000160E0000}"/>
    <cellStyle name="Обычный 6 3 2 2 7 2" xfId="6616" xr:uid="{00000000-0005-0000-0000-0000170E0000}"/>
    <cellStyle name="Обычный 6 3 2 2 8" xfId="5083" xr:uid="{00000000-0005-0000-0000-0000180E0000}"/>
    <cellStyle name="Обычный 6 3 2 2 9" xfId="4388" xr:uid="{00000000-0005-0000-0000-0000190E0000}"/>
    <cellStyle name="Обычный 6 3 2 3" xfId="207" xr:uid="{00000000-0005-0000-0000-00001A0E0000}"/>
    <cellStyle name="Обычный 6 3 2 3 10" xfId="3003" xr:uid="{00000000-0005-0000-0000-00001B0E0000}"/>
    <cellStyle name="Обычный 6 3 2 3 2" xfId="379" xr:uid="{00000000-0005-0000-0000-00001C0E0000}"/>
    <cellStyle name="Обычный 6 3 2 3 2 2" xfId="1098" xr:uid="{00000000-0005-0000-0000-00001D0E0000}"/>
    <cellStyle name="Обычный 6 3 2 3 2 2 2" xfId="6123" xr:uid="{00000000-0005-0000-0000-00001E0E0000}"/>
    <cellStyle name="Обычный 6 3 2 3 2 2 3" xfId="3867" xr:uid="{00000000-0005-0000-0000-00001F0E0000}"/>
    <cellStyle name="Обычный 6 3 2 3 2 3" xfId="1660" xr:uid="{00000000-0005-0000-0000-0000200E0000}"/>
    <cellStyle name="Обычный 6 3 2 3 2 3 2" xfId="6800" xr:uid="{00000000-0005-0000-0000-0000210E0000}"/>
    <cellStyle name="Обычный 6 3 2 3 2 4" xfId="2364" xr:uid="{00000000-0005-0000-0000-0000220E0000}"/>
    <cellStyle name="Обычный 6 3 2 3 2 4 2" xfId="5255" xr:uid="{00000000-0005-0000-0000-0000230E0000}"/>
    <cellStyle name="Обычный 6 3 2 3 2 5" xfId="4560" xr:uid="{00000000-0005-0000-0000-0000240E0000}"/>
    <cellStyle name="Обычный 6 3 2 3 2 6" xfId="3174" xr:uid="{00000000-0005-0000-0000-0000250E0000}"/>
    <cellStyle name="Обычный 6 3 2 3 3" xfId="550" xr:uid="{00000000-0005-0000-0000-0000260E0000}"/>
    <cellStyle name="Обычный 6 3 2 3 3 2" xfId="1258" xr:uid="{00000000-0005-0000-0000-0000270E0000}"/>
    <cellStyle name="Обычный 6 3 2 3 3 2 2" xfId="6283" xr:uid="{00000000-0005-0000-0000-0000280E0000}"/>
    <cellStyle name="Обычный 6 3 2 3 3 2 3" xfId="4038" xr:uid="{00000000-0005-0000-0000-0000290E0000}"/>
    <cellStyle name="Обычный 6 3 2 3 3 3" xfId="1831" xr:uid="{00000000-0005-0000-0000-00002A0E0000}"/>
    <cellStyle name="Обычный 6 3 2 3 3 3 2" xfId="6959" xr:uid="{00000000-0005-0000-0000-00002B0E0000}"/>
    <cellStyle name="Обычный 6 3 2 3 3 4" xfId="2535" xr:uid="{00000000-0005-0000-0000-00002C0E0000}"/>
    <cellStyle name="Обычный 6 3 2 3 3 4 2" xfId="5426" xr:uid="{00000000-0005-0000-0000-00002D0E0000}"/>
    <cellStyle name="Обычный 6 3 2 3 3 5" xfId="4731" xr:uid="{00000000-0005-0000-0000-00002E0E0000}"/>
    <cellStyle name="Обычный 6 3 2 3 3 6" xfId="3345" xr:uid="{00000000-0005-0000-0000-00002F0E0000}"/>
    <cellStyle name="Обычный 6 3 2 3 4" xfId="718" xr:uid="{00000000-0005-0000-0000-0000300E0000}"/>
    <cellStyle name="Обычный 6 3 2 3 4 2" xfId="1992" xr:uid="{00000000-0005-0000-0000-0000310E0000}"/>
    <cellStyle name="Обычный 6 3 2 3 4 2 2" xfId="5587" xr:uid="{00000000-0005-0000-0000-0000320E0000}"/>
    <cellStyle name="Обычный 6 3 2 3 4 2 3" xfId="4198" xr:uid="{00000000-0005-0000-0000-0000330E0000}"/>
    <cellStyle name="Обычный 6 3 2 3 4 3" xfId="2696" xr:uid="{00000000-0005-0000-0000-0000340E0000}"/>
    <cellStyle name="Обычный 6 3 2 3 4 3 2" xfId="4891" xr:uid="{00000000-0005-0000-0000-0000350E0000}"/>
    <cellStyle name="Обычный 6 3 2 3 4 4" xfId="3505" xr:uid="{00000000-0005-0000-0000-0000360E0000}"/>
    <cellStyle name="Обычный 6 3 2 3 5" xfId="892" xr:uid="{00000000-0005-0000-0000-0000370E0000}"/>
    <cellStyle name="Обычный 6 3 2 3 5 2" xfId="5760" xr:uid="{00000000-0005-0000-0000-0000380E0000}"/>
    <cellStyle name="Обычный 6 3 2 3 5 3" xfId="3696" xr:uid="{00000000-0005-0000-0000-0000390E0000}"/>
    <cellStyle name="Обычный 6 3 2 3 6" xfId="1489" xr:uid="{00000000-0005-0000-0000-00003A0E0000}"/>
    <cellStyle name="Обычный 6 3 2 3 6 2" xfId="5938" xr:uid="{00000000-0005-0000-0000-00003B0E0000}"/>
    <cellStyle name="Обычный 6 3 2 3 7" xfId="2193" xr:uid="{00000000-0005-0000-0000-00003C0E0000}"/>
    <cellStyle name="Обычный 6 3 2 3 7 2" xfId="6617" xr:uid="{00000000-0005-0000-0000-00003D0E0000}"/>
    <cellStyle name="Обычный 6 3 2 3 8" xfId="5084" xr:uid="{00000000-0005-0000-0000-00003E0E0000}"/>
    <cellStyle name="Обычный 6 3 2 3 9" xfId="4389" xr:uid="{00000000-0005-0000-0000-00003F0E0000}"/>
    <cellStyle name="Обычный 6 3 2 4" xfId="377" xr:uid="{00000000-0005-0000-0000-0000400E0000}"/>
    <cellStyle name="Обычный 6 3 2 4 2" xfId="1096" xr:uid="{00000000-0005-0000-0000-0000410E0000}"/>
    <cellStyle name="Обычный 6 3 2 4 2 2" xfId="6121" xr:uid="{00000000-0005-0000-0000-0000420E0000}"/>
    <cellStyle name="Обычный 6 3 2 4 2 3" xfId="3865" xr:uid="{00000000-0005-0000-0000-0000430E0000}"/>
    <cellStyle name="Обычный 6 3 2 4 3" xfId="1658" xr:uid="{00000000-0005-0000-0000-0000440E0000}"/>
    <cellStyle name="Обычный 6 3 2 4 3 2" xfId="6798" xr:uid="{00000000-0005-0000-0000-0000450E0000}"/>
    <cellStyle name="Обычный 6 3 2 4 4" xfId="2362" xr:uid="{00000000-0005-0000-0000-0000460E0000}"/>
    <cellStyle name="Обычный 6 3 2 4 4 2" xfId="5253" xr:uid="{00000000-0005-0000-0000-0000470E0000}"/>
    <cellStyle name="Обычный 6 3 2 4 5" xfId="4558" xr:uid="{00000000-0005-0000-0000-0000480E0000}"/>
    <cellStyle name="Обычный 6 3 2 4 6" xfId="3172" xr:uid="{00000000-0005-0000-0000-0000490E0000}"/>
    <cellStyle name="Обычный 6 3 2 5" xfId="548" xr:uid="{00000000-0005-0000-0000-00004A0E0000}"/>
    <cellStyle name="Обычный 6 3 2 5 2" xfId="1256" xr:uid="{00000000-0005-0000-0000-00004B0E0000}"/>
    <cellStyle name="Обычный 6 3 2 5 2 2" xfId="6281" xr:uid="{00000000-0005-0000-0000-00004C0E0000}"/>
    <cellStyle name="Обычный 6 3 2 5 2 3" xfId="4036" xr:uid="{00000000-0005-0000-0000-00004D0E0000}"/>
    <cellStyle name="Обычный 6 3 2 5 3" xfId="1829" xr:uid="{00000000-0005-0000-0000-00004E0E0000}"/>
    <cellStyle name="Обычный 6 3 2 5 3 2" xfId="6957" xr:uid="{00000000-0005-0000-0000-00004F0E0000}"/>
    <cellStyle name="Обычный 6 3 2 5 4" xfId="2533" xr:uid="{00000000-0005-0000-0000-0000500E0000}"/>
    <cellStyle name="Обычный 6 3 2 5 4 2" xfId="5424" xr:uid="{00000000-0005-0000-0000-0000510E0000}"/>
    <cellStyle name="Обычный 6 3 2 5 5" xfId="4729" xr:uid="{00000000-0005-0000-0000-0000520E0000}"/>
    <cellStyle name="Обычный 6 3 2 5 6" xfId="3343" xr:uid="{00000000-0005-0000-0000-0000530E0000}"/>
    <cellStyle name="Обычный 6 3 2 6" xfId="716" xr:uid="{00000000-0005-0000-0000-0000540E0000}"/>
    <cellStyle name="Обычный 6 3 2 6 2" xfId="1990" xr:uid="{00000000-0005-0000-0000-0000550E0000}"/>
    <cellStyle name="Обычный 6 3 2 6 2 2" xfId="5585" xr:uid="{00000000-0005-0000-0000-0000560E0000}"/>
    <cellStyle name="Обычный 6 3 2 6 2 3" xfId="4196" xr:uid="{00000000-0005-0000-0000-0000570E0000}"/>
    <cellStyle name="Обычный 6 3 2 6 3" xfId="2694" xr:uid="{00000000-0005-0000-0000-0000580E0000}"/>
    <cellStyle name="Обычный 6 3 2 6 3 2" xfId="4889" xr:uid="{00000000-0005-0000-0000-0000590E0000}"/>
    <cellStyle name="Обычный 6 3 2 6 4" xfId="3503" xr:uid="{00000000-0005-0000-0000-00005A0E0000}"/>
    <cellStyle name="Обычный 6 3 2 7" xfId="890" xr:uid="{00000000-0005-0000-0000-00005B0E0000}"/>
    <cellStyle name="Обычный 6 3 2 7 2" xfId="5758" xr:uid="{00000000-0005-0000-0000-00005C0E0000}"/>
    <cellStyle name="Обычный 6 3 2 7 3" xfId="3694" xr:uid="{00000000-0005-0000-0000-00005D0E0000}"/>
    <cellStyle name="Обычный 6 3 2 8" xfId="1487" xr:uid="{00000000-0005-0000-0000-00005E0E0000}"/>
    <cellStyle name="Обычный 6 3 2 8 2" xfId="5936" xr:uid="{00000000-0005-0000-0000-00005F0E0000}"/>
    <cellStyle name="Обычный 6 3 2 9" xfId="2191" xr:uid="{00000000-0005-0000-0000-0000600E0000}"/>
    <cellStyle name="Обычный 6 3 2 9 2" xfId="6615" xr:uid="{00000000-0005-0000-0000-0000610E0000}"/>
    <cellStyle name="Обычный 6 3 3" xfId="208" xr:uid="{00000000-0005-0000-0000-0000620E0000}"/>
    <cellStyle name="Обычный 6 3 3 10" xfId="3004" xr:uid="{00000000-0005-0000-0000-0000630E0000}"/>
    <cellStyle name="Обычный 6 3 3 2" xfId="380" xr:uid="{00000000-0005-0000-0000-0000640E0000}"/>
    <cellStyle name="Обычный 6 3 3 2 2" xfId="1099" xr:uid="{00000000-0005-0000-0000-0000650E0000}"/>
    <cellStyle name="Обычный 6 3 3 2 2 2" xfId="6124" xr:uid="{00000000-0005-0000-0000-0000660E0000}"/>
    <cellStyle name="Обычный 6 3 3 2 2 3" xfId="3868" xr:uid="{00000000-0005-0000-0000-0000670E0000}"/>
    <cellStyle name="Обычный 6 3 3 2 3" xfId="1661" xr:uid="{00000000-0005-0000-0000-0000680E0000}"/>
    <cellStyle name="Обычный 6 3 3 2 3 2" xfId="6801" xr:uid="{00000000-0005-0000-0000-0000690E0000}"/>
    <cellStyle name="Обычный 6 3 3 2 4" xfId="2365" xr:uid="{00000000-0005-0000-0000-00006A0E0000}"/>
    <cellStyle name="Обычный 6 3 3 2 4 2" xfId="5256" xr:uid="{00000000-0005-0000-0000-00006B0E0000}"/>
    <cellStyle name="Обычный 6 3 3 2 5" xfId="4561" xr:uid="{00000000-0005-0000-0000-00006C0E0000}"/>
    <cellStyle name="Обычный 6 3 3 2 6" xfId="3175" xr:uid="{00000000-0005-0000-0000-00006D0E0000}"/>
    <cellStyle name="Обычный 6 3 3 3" xfId="551" xr:uid="{00000000-0005-0000-0000-00006E0E0000}"/>
    <cellStyle name="Обычный 6 3 3 3 2" xfId="1259" xr:uid="{00000000-0005-0000-0000-00006F0E0000}"/>
    <cellStyle name="Обычный 6 3 3 3 2 2" xfId="6284" xr:uid="{00000000-0005-0000-0000-0000700E0000}"/>
    <cellStyle name="Обычный 6 3 3 3 2 3" xfId="4039" xr:uid="{00000000-0005-0000-0000-0000710E0000}"/>
    <cellStyle name="Обычный 6 3 3 3 3" xfId="1832" xr:uid="{00000000-0005-0000-0000-0000720E0000}"/>
    <cellStyle name="Обычный 6 3 3 3 3 2" xfId="6960" xr:uid="{00000000-0005-0000-0000-0000730E0000}"/>
    <cellStyle name="Обычный 6 3 3 3 4" xfId="2536" xr:uid="{00000000-0005-0000-0000-0000740E0000}"/>
    <cellStyle name="Обычный 6 3 3 3 4 2" xfId="5427" xr:uid="{00000000-0005-0000-0000-0000750E0000}"/>
    <cellStyle name="Обычный 6 3 3 3 5" xfId="4732" xr:uid="{00000000-0005-0000-0000-0000760E0000}"/>
    <cellStyle name="Обычный 6 3 3 3 6" xfId="3346" xr:uid="{00000000-0005-0000-0000-0000770E0000}"/>
    <cellStyle name="Обычный 6 3 3 4" xfId="719" xr:uid="{00000000-0005-0000-0000-0000780E0000}"/>
    <cellStyle name="Обычный 6 3 3 4 2" xfId="1993" xr:uid="{00000000-0005-0000-0000-0000790E0000}"/>
    <cellStyle name="Обычный 6 3 3 4 2 2" xfId="5588" xr:uid="{00000000-0005-0000-0000-00007A0E0000}"/>
    <cellStyle name="Обычный 6 3 3 4 2 3" xfId="4199" xr:uid="{00000000-0005-0000-0000-00007B0E0000}"/>
    <cellStyle name="Обычный 6 3 3 4 3" xfId="2697" xr:uid="{00000000-0005-0000-0000-00007C0E0000}"/>
    <cellStyle name="Обычный 6 3 3 4 3 2" xfId="4892" xr:uid="{00000000-0005-0000-0000-00007D0E0000}"/>
    <cellStyle name="Обычный 6 3 3 4 4" xfId="3506" xr:uid="{00000000-0005-0000-0000-00007E0E0000}"/>
    <cellStyle name="Обычный 6 3 3 5" xfId="893" xr:uid="{00000000-0005-0000-0000-00007F0E0000}"/>
    <cellStyle name="Обычный 6 3 3 5 2" xfId="5761" xr:uid="{00000000-0005-0000-0000-0000800E0000}"/>
    <cellStyle name="Обычный 6 3 3 5 3" xfId="3697" xr:uid="{00000000-0005-0000-0000-0000810E0000}"/>
    <cellStyle name="Обычный 6 3 3 6" xfId="1490" xr:uid="{00000000-0005-0000-0000-0000820E0000}"/>
    <cellStyle name="Обычный 6 3 3 6 2" xfId="5939" xr:uid="{00000000-0005-0000-0000-0000830E0000}"/>
    <cellStyle name="Обычный 6 3 3 7" xfId="2194" xr:uid="{00000000-0005-0000-0000-0000840E0000}"/>
    <cellStyle name="Обычный 6 3 3 7 2" xfId="6618" xr:uid="{00000000-0005-0000-0000-0000850E0000}"/>
    <cellStyle name="Обычный 6 3 3 8" xfId="5085" xr:uid="{00000000-0005-0000-0000-0000860E0000}"/>
    <cellStyle name="Обычный 6 3 3 9" xfId="4390" xr:uid="{00000000-0005-0000-0000-0000870E0000}"/>
    <cellStyle name="Обычный 6 3 4" xfId="209" xr:uid="{00000000-0005-0000-0000-0000880E0000}"/>
    <cellStyle name="Обычный 6 3 4 10" xfId="3005" xr:uid="{00000000-0005-0000-0000-0000890E0000}"/>
    <cellStyle name="Обычный 6 3 4 2" xfId="381" xr:uid="{00000000-0005-0000-0000-00008A0E0000}"/>
    <cellStyle name="Обычный 6 3 4 2 2" xfId="1100" xr:uid="{00000000-0005-0000-0000-00008B0E0000}"/>
    <cellStyle name="Обычный 6 3 4 2 2 2" xfId="6125" xr:uid="{00000000-0005-0000-0000-00008C0E0000}"/>
    <cellStyle name="Обычный 6 3 4 2 2 3" xfId="3869" xr:uid="{00000000-0005-0000-0000-00008D0E0000}"/>
    <cellStyle name="Обычный 6 3 4 2 3" xfId="1662" xr:uid="{00000000-0005-0000-0000-00008E0E0000}"/>
    <cellStyle name="Обычный 6 3 4 2 3 2" xfId="6802" xr:uid="{00000000-0005-0000-0000-00008F0E0000}"/>
    <cellStyle name="Обычный 6 3 4 2 4" xfId="2366" xr:uid="{00000000-0005-0000-0000-0000900E0000}"/>
    <cellStyle name="Обычный 6 3 4 2 4 2" xfId="5257" xr:uid="{00000000-0005-0000-0000-0000910E0000}"/>
    <cellStyle name="Обычный 6 3 4 2 5" xfId="4562" xr:uid="{00000000-0005-0000-0000-0000920E0000}"/>
    <cellStyle name="Обычный 6 3 4 2 6" xfId="3176" xr:uid="{00000000-0005-0000-0000-0000930E0000}"/>
    <cellStyle name="Обычный 6 3 4 3" xfId="552" xr:uid="{00000000-0005-0000-0000-0000940E0000}"/>
    <cellStyle name="Обычный 6 3 4 3 2" xfId="1260" xr:uid="{00000000-0005-0000-0000-0000950E0000}"/>
    <cellStyle name="Обычный 6 3 4 3 2 2" xfId="6285" xr:uid="{00000000-0005-0000-0000-0000960E0000}"/>
    <cellStyle name="Обычный 6 3 4 3 2 3" xfId="4040" xr:uid="{00000000-0005-0000-0000-0000970E0000}"/>
    <cellStyle name="Обычный 6 3 4 3 3" xfId="1833" xr:uid="{00000000-0005-0000-0000-0000980E0000}"/>
    <cellStyle name="Обычный 6 3 4 3 3 2" xfId="6961" xr:uid="{00000000-0005-0000-0000-0000990E0000}"/>
    <cellStyle name="Обычный 6 3 4 3 4" xfId="2537" xr:uid="{00000000-0005-0000-0000-00009A0E0000}"/>
    <cellStyle name="Обычный 6 3 4 3 4 2" xfId="5428" xr:uid="{00000000-0005-0000-0000-00009B0E0000}"/>
    <cellStyle name="Обычный 6 3 4 3 5" xfId="4733" xr:uid="{00000000-0005-0000-0000-00009C0E0000}"/>
    <cellStyle name="Обычный 6 3 4 3 6" xfId="3347" xr:uid="{00000000-0005-0000-0000-00009D0E0000}"/>
    <cellStyle name="Обычный 6 3 4 4" xfId="720" xr:uid="{00000000-0005-0000-0000-00009E0E0000}"/>
    <cellStyle name="Обычный 6 3 4 4 2" xfId="1994" xr:uid="{00000000-0005-0000-0000-00009F0E0000}"/>
    <cellStyle name="Обычный 6 3 4 4 2 2" xfId="5589" xr:uid="{00000000-0005-0000-0000-0000A00E0000}"/>
    <cellStyle name="Обычный 6 3 4 4 2 3" xfId="4200" xr:uid="{00000000-0005-0000-0000-0000A10E0000}"/>
    <cellStyle name="Обычный 6 3 4 4 3" xfId="2698" xr:uid="{00000000-0005-0000-0000-0000A20E0000}"/>
    <cellStyle name="Обычный 6 3 4 4 3 2" xfId="4893" xr:uid="{00000000-0005-0000-0000-0000A30E0000}"/>
    <cellStyle name="Обычный 6 3 4 4 4" xfId="3507" xr:uid="{00000000-0005-0000-0000-0000A40E0000}"/>
    <cellStyle name="Обычный 6 3 4 5" xfId="894" xr:uid="{00000000-0005-0000-0000-0000A50E0000}"/>
    <cellStyle name="Обычный 6 3 4 5 2" xfId="5762" xr:uid="{00000000-0005-0000-0000-0000A60E0000}"/>
    <cellStyle name="Обычный 6 3 4 5 3" xfId="3698" xr:uid="{00000000-0005-0000-0000-0000A70E0000}"/>
    <cellStyle name="Обычный 6 3 4 6" xfId="1491" xr:uid="{00000000-0005-0000-0000-0000A80E0000}"/>
    <cellStyle name="Обычный 6 3 4 6 2" xfId="5940" xr:uid="{00000000-0005-0000-0000-0000A90E0000}"/>
    <cellStyle name="Обычный 6 3 4 7" xfId="2195" xr:uid="{00000000-0005-0000-0000-0000AA0E0000}"/>
    <cellStyle name="Обычный 6 3 4 7 2" xfId="6619" xr:uid="{00000000-0005-0000-0000-0000AB0E0000}"/>
    <cellStyle name="Обычный 6 3 4 8" xfId="5086" xr:uid="{00000000-0005-0000-0000-0000AC0E0000}"/>
    <cellStyle name="Обычный 6 3 4 9" xfId="4391" xr:uid="{00000000-0005-0000-0000-0000AD0E0000}"/>
    <cellStyle name="Обычный 6 3 5" xfId="298" xr:uid="{00000000-0005-0000-0000-0000AE0E0000}"/>
    <cellStyle name="Обычный 6 3 5 2" xfId="1017" xr:uid="{00000000-0005-0000-0000-0000AF0E0000}"/>
    <cellStyle name="Обычный 6 3 5 2 2" xfId="6042" xr:uid="{00000000-0005-0000-0000-0000B00E0000}"/>
    <cellStyle name="Обычный 6 3 5 2 3" xfId="3786" xr:uid="{00000000-0005-0000-0000-0000B10E0000}"/>
    <cellStyle name="Обычный 6 3 5 3" xfId="1579" xr:uid="{00000000-0005-0000-0000-0000B20E0000}"/>
    <cellStyle name="Обычный 6 3 5 3 2" xfId="6719" xr:uid="{00000000-0005-0000-0000-0000B30E0000}"/>
    <cellStyle name="Обычный 6 3 5 4" xfId="2283" xr:uid="{00000000-0005-0000-0000-0000B40E0000}"/>
    <cellStyle name="Обычный 6 3 5 4 2" xfId="5174" xr:uid="{00000000-0005-0000-0000-0000B50E0000}"/>
    <cellStyle name="Обычный 6 3 5 5" xfId="4479" xr:uid="{00000000-0005-0000-0000-0000B60E0000}"/>
    <cellStyle name="Обычный 6 3 5 6" xfId="3093" xr:uid="{00000000-0005-0000-0000-0000B70E0000}"/>
    <cellStyle name="Обычный 6 3 6" xfId="469" xr:uid="{00000000-0005-0000-0000-0000B80E0000}"/>
    <cellStyle name="Обычный 6 3 6 2" xfId="1255" xr:uid="{00000000-0005-0000-0000-0000B90E0000}"/>
    <cellStyle name="Обычный 6 3 6 2 2" xfId="6280" xr:uid="{00000000-0005-0000-0000-0000BA0E0000}"/>
    <cellStyle name="Обычный 6 3 6 2 3" xfId="3957" xr:uid="{00000000-0005-0000-0000-0000BB0E0000}"/>
    <cellStyle name="Обычный 6 3 6 3" xfId="1750" xr:uid="{00000000-0005-0000-0000-0000BC0E0000}"/>
    <cellStyle name="Обычный 6 3 6 3 2" xfId="6956" xr:uid="{00000000-0005-0000-0000-0000BD0E0000}"/>
    <cellStyle name="Обычный 6 3 6 4" xfId="2454" xr:uid="{00000000-0005-0000-0000-0000BE0E0000}"/>
    <cellStyle name="Обычный 6 3 6 4 2" xfId="5345" xr:uid="{00000000-0005-0000-0000-0000BF0E0000}"/>
    <cellStyle name="Обычный 6 3 6 5" xfId="4650" xr:uid="{00000000-0005-0000-0000-0000C00E0000}"/>
    <cellStyle name="Обычный 6 3 6 6" xfId="3264" xr:uid="{00000000-0005-0000-0000-0000C10E0000}"/>
    <cellStyle name="Обычный 6 3 7" xfId="715" xr:uid="{00000000-0005-0000-0000-0000C20E0000}"/>
    <cellStyle name="Обычный 6 3 7 2" xfId="1989" xr:uid="{00000000-0005-0000-0000-0000C30E0000}"/>
    <cellStyle name="Обычный 6 3 7 2 2" xfId="5584" xr:uid="{00000000-0005-0000-0000-0000C40E0000}"/>
    <cellStyle name="Обычный 6 3 7 2 3" xfId="4195" xr:uid="{00000000-0005-0000-0000-0000C50E0000}"/>
    <cellStyle name="Обычный 6 3 7 3" xfId="2693" xr:uid="{00000000-0005-0000-0000-0000C60E0000}"/>
    <cellStyle name="Обычный 6 3 7 3 2" xfId="4888" xr:uid="{00000000-0005-0000-0000-0000C70E0000}"/>
    <cellStyle name="Обычный 6 3 7 4" xfId="3502" xr:uid="{00000000-0005-0000-0000-0000C80E0000}"/>
    <cellStyle name="Обычный 6 3 8" xfId="889" xr:uid="{00000000-0005-0000-0000-0000C90E0000}"/>
    <cellStyle name="Обычный 6 3 8 2" xfId="5757" xr:uid="{00000000-0005-0000-0000-0000CA0E0000}"/>
    <cellStyle name="Обычный 6 3 8 3" xfId="3615" xr:uid="{00000000-0005-0000-0000-0000CB0E0000}"/>
    <cellStyle name="Обычный 6 3 9" xfId="1408" xr:uid="{00000000-0005-0000-0000-0000CC0E0000}"/>
    <cellStyle name="Обычный 6 3 9 2" xfId="5935" xr:uid="{00000000-0005-0000-0000-0000CD0E0000}"/>
    <cellStyle name="Обычный 6 4" xfId="119" xr:uid="{00000000-0005-0000-0000-0000CE0E0000}"/>
    <cellStyle name="Обычный 6 4 10" xfId="2105" xr:uid="{00000000-0005-0000-0000-0000CF0E0000}"/>
    <cellStyle name="Обычный 6 4 10 2" xfId="6620" xr:uid="{00000000-0005-0000-0000-0000D00E0000}"/>
    <cellStyle name="Обычный 6 4 11" xfId="4996" xr:uid="{00000000-0005-0000-0000-0000D10E0000}"/>
    <cellStyle name="Обычный 6 4 12" xfId="4301" xr:uid="{00000000-0005-0000-0000-0000D20E0000}"/>
    <cellStyle name="Обычный 6 4 13" xfId="2915" xr:uid="{00000000-0005-0000-0000-0000D30E0000}"/>
    <cellStyle name="Обычный 6 4 2" xfId="210" xr:uid="{00000000-0005-0000-0000-0000D40E0000}"/>
    <cellStyle name="Обычный 6 4 2 10" xfId="5087" xr:uid="{00000000-0005-0000-0000-0000D50E0000}"/>
    <cellStyle name="Обычный 6 4 2 11" xfId="4392" xr:uid="{00000000-0005-0000-0000-0000D60E0000}"/>
    <cellStyle name="Обычный 6 4 2 12" xfId="3006" xr:uid="{00000000-0005-0000-0000-0000D70E0000}"/>
    <cellStyle name="Обычный 6 4 2 2" xfId="211" xr:uid="{00000000-0005-0000-0000-0000D80E0000}"/>
    <cellStyle name="Обычный 6 4 2 2 10" xfId="3007" xr:uid="{00000000-0005-0000-0000-0000D90E0000}"/>
    <cellStyle name="Обычный 6 4 2 2 2" xfId="383" xr:uid="{00000000-0005-0000-0000-0000DA0E0000}"/>
    <cellStyle name="Обычный 6 4 2 2 2 2" xfId="1102" xr:uid="{00000000-0005-0000-0000-0000DB0E0000}"/>
    <cellStyle name="Обычный 6 4 2 2 2 2 2" xfId="6127" xr:uid="{00000000-0005-0000-0000-0000DC0E0000}"/>
    <cellStyle name="Обычный 6 4 2 2 2 2 3" xfId="3871" xr:uid="{00000000-0005-0000-0000-0000DD0E0000}"/>
    <cellStyle name="Обычный 6 4 2 2 2 3" xfId="1664" xr:uid="{00000000-0005-0000-0000-0000DE0E0000}"/>
    <cellStyle name="Обычный 6 4 2 2 2 3 2" xfId="6804" xr:uid="{00000000-0005-0000-0000-0000DF0E0000}"/>
    <cellStyle name="Обычный 6 4 2 2 2 4" xfId="2368" xr:uid="{00000000-0005-0000-0000-0000E00E0000}"/>
    <cellStyle name="Обычный 6 4 2 2 2 4 2" xfId="5259" xr:uid="{00000000-0005-0000-0000-0000E10E0000}"/>
    <cellStyle name="Обычный 6 4 2 2 2 5" xfId="4564" xr:uid="{00000000-0005-0000-0000-0000E20E0000}"/>
    <cellStyle name="Обычный 6 4 2 2 2 6" xfId="3178" xr:uid="{00000000-0005-0000-0000-0000E30E0000}"/>
    <cellStyle name="Обычный 6 4 2 2 3" xfId="554" xr:uid="{00000000-0005-0000-0000-0000E40E0000}"/>
    <cellStyle name="Обычный 6 4 2 2 3 2" xfId="1263" xr:uid="{00000000-0005-0000-0000-0000E50E0000}"/>
    <cellStyle name="Обычный 6 4 2 2 3 2 2" xfId="6288" xr:uid="{00000000-0005-0000-0000-0000E60E0000}"/>
    <cellStyle name="Обычный 6 4 2 2 3 2 3" xfId="4042" xr:uid="{00000000-0005-0000-0000-0000E70E0000}"/>
    <cellStyle name="Обычный 6 4 2 2 3 3" xfId="1835" xr:uid="{00000000-0005-0000-0000-0000E80E0000}"/>
    <cellStyle name="Обычный 6 4 2 2 3 3 2" xfId="6964" xr:uid="{00000000-0005-0000-0000-0000E90E0000}"/>
    <cellStyle name="Обычный 6 4 2 2 3 4" xfId="2539" xr:uid="{00000000-0005-0000-0000-0000EA0E0000}"/>
    <cellStyle name="Обычный 6 4 2 2 3 4 2" xfId="5430" xr:uid="{00000000-0005-0000-0000-0000EB0E0000}"/>
    <cellStyle name="Обычный 6 4 2 2 3 5" xfId="4735" xr:uid="{00000000-0005-0000-0000-0000EC0E0000}"/>
    <cellStyle name="Обычный 6 4 2 2 3 6" xfId="3349" xr:uid="{00000000-0005-0000-0000-0000ED0E0000}"/>
    <cellStyle name="Обычный 6 4 2 2 4" xfId="723" xr:uid="{00000000-0005-0000-0000-0000EE0E0000}"/>
    <cellStyle name="Обычный 6 4 2 2 4 2" xfId="1997" xr:uid="{00000000-0005-0000-0000-0000EF0E0000}"/>
    <cellStyle name="Обычный 6 4 2 2 4 2 2" xfId="5592" xr:uid="{00000000-0005-0000-0000-0000F00E0000}"/>
    <cellStyle name="Обычный 6 4 2 2 4 2 3" xfId="4203" xr:uid="{00000000-0005-0000-0000-0000F10E0000}"/>
    <cellStyle name="Обычный 6 4 2 2 4 3" xfId="2701" xr:uid="{00000000-0005-0000-0000-0000F20E0000}"/>
    <cellStyle name="Обычный 6 4 2 2 4 3 2" xfId="4896" xr:uid="{00000000-0005-0000-0000-0000F30E0000}"/>
    <cellStyle name="Обычный 6 4 2 2 4 4" xfId="3510" xr:uid="{00000000-0005-0000-0000-0000F40E0000}"/>
    <cellStyle name="Обычный 6 4 2 2 5" xfId="897" xr:uid="{00000000-0005-0000-0000-0000F50E0000}"/>
    <cellStyle name="Обычный 6 4 2 2 5 2" xfId="5765" xr:uid="{00000000-0005-0000-0000-0000F60E0000}"/>
    <cellStyle name="Обычный 6 4 2 2 5 3" xfId="3700" xr:uid="{00000000-0005-0000-0000-0000F70E0000}"/>
    <cellStyle name="Обычный 6 4 2 2 6" xfId="1493" xr:uid="{00000000-0005-0000-0000-0000F80E0000}"/>
    <cellStyle name="Обычный 6 4 2 2 6 2" xfId="5943" xr:uid="{00000000-0005-0000-0000-0000F90E0000}"/>
    <cellStyle name="Обычный 6 4 2 2 7" xfId="2197" xr:uid="{00000000-0005-0000-0000-0000FA0E0000}"/>
    <cellStyle name="Обычный 6 4 2 2 7 2" xfId="6622" xr:uid="{00000000-0005-0000-0000-0000FB0E0000}"/>
    <cellStyle name="Обычный 6 4 2 2 8" xfId="5088" xr:uid="{00000000-0005-0000-0000-0000FC0E0000}"/>
    <cellStyle name="Обычный 6 4 2 2 9" xfId="4393" xr:uid="{00000000-0005-0000-0000-0000FD0E0000}"/>
    <cellStyle name="Обычный 6 4 2 3" xfId="212" xr:uid="{00000000-0005-0000-0000-0000FE0E0000}"/>
    <cellStyle name="Обычный 6 4 2 3 10" xfId="3008" xr:uid="{00000000-0005-0000-0000-0000FF0E0000}"/>
    <cellStyle name="Обычный 6 4 2 3 2" xfId="384" xr:uid="{00000000-0005-0000-0000-0000000F0000}"/>
    <cellStyle name="Обычный 6 4 2 3 2 2" xfId="1103" xr:uid="{00000000-0005-0000-0000-0000010F0000}"/>
    <cellStyle name="Обычный 6 4 2 3 2 2 2" xfId="6128" xr:uid="{00000000-0005-0000-0000-0000020F0000}"/>
    <cellStyle name="Обычный 6 4 2 3 2 2 3" xfId="3872" xr:uid="{00000000-0005-0000-0000-0000030F0000}"/>
    <cellStyle name="Обычный 6 4 2 3 2 3" xfId="1665" xr:uid="{00000000-0005-0000-0000-0000040F0000}"/>
    <cellStyle name="Обычный 6 4 2 3 2 3 2" xfId="6805" xr:uid="{00000000-0005-0000-0000-0000050F0000}"/>
    <cellStyle name="Обычный 6 4 2 3 2 4" xfId="2369" xr:uid="{00000000-0005-0000-0000-0000060F0000}"/>
    <cellStyle name="Обычный 6 4 2 3 2 4 2" xfId="5260" xr:uid="{00000000-0005-0000-0000-0000070F0000}"/>
    <cellStyle name="Обычный 6 4 2 3 2 5" xfId="4565" xr:uid="{00000000-0005-0000-0000-0000080F0000}"/>
    <cellStyle name="Обычный 6 4 2 3 2 6" xfId="3179" xr:uid="{00000000-0005-0000-0000-0000090F0000}"/>
    <cellStyle name="Обычный 6 4 2 3 3" xfId="555" xr:uid="{00000000-0005-0000-0000-00000A0F0000}"/>
    <cellStyle name="Обычный 6 4 2 3 3 2" xfId="1264" xr:uid="{00000000-0005-0000-0000-00000B0F0000}"/>
    <cellStyle name="Обычный 6 4 2 3 3 2 2" xfId="6289" xr:uid="{00000000-0005-0000-0000-00000C0F0000}"/>
    <cellStyle name="Обычный 6 4 2 3 3 2 3" xfId="4043" xr:uid="{00000000-0005-0000-0000-00000D0F0000}"/>
    <cellStyle name="Обычный 6 4 2 3 3 3" xfId="1836" xr:uid="{00000000-0005-0000-0000-00000E0F0000}"/>
    <cellStyle name="Обычный 6 4 2 3 3 3 2" xfId="6965" xr:uid="{00000000-0005-0000-0000-00000F0F0000}"/>
    <cellStyle name="Обычный 6 4 2 3 3 4" xfId="2540" xr:uid="{00000000-0005-0000-0000-0000100F0000}"/>
    <cellStyle name="Обычный 6 4 2 3 3 4 2" xfId="5431" xr:uid="{00000000-0005-0000-0000-0000110F0000}"/>
    <cellStyle name="Обычный 6 4 2 3 3 5" xfId="4736" xr:uid="{00000000-0005-0000-0000-0000120F0000}"/>
    <cellStyle name="Обычный 6 4 2 3 3 6" xfId="3350" xr:uid="{00000000-0005-0000-0000-0000130F0000}"/>
    <cellStyle name="Обычный 6 4 2 3 4" xfId="724" xr:uid="{00000000-0005-0000-0000-0000140F0000}"/>
    <cellStyle name="Обычный 6 4 2 3 4 2" xfId="1998" xr:uid="{00000000-0005-0000-0000-0000150F0000}"/>
    <cellStyle name="Обычный 6 4 2 3 4 2 2" xfId="5593" xr:uid="{00000000-0005-0000-0000-0000160F0000}"/>
    <cellStyle name="Обычный 6 4 2 3 4 2 3" xfId="4204" xr:uid="{00000000-0005-0000-0000-0000170F0000}"/>
    <cellStyle name="Обычный 6 4 2 3 4 3" xfId="2702" xr:uid="{00000000-0005-0000-0000-0000180F0000}"/>
    <cellStyle name="Обычный 6 4 2 3 4 3 2" xfId="4897" xr:uid="{00000000-0005-0000-0000-0000190F0000}"/>
    <cellStyle name="Обычный 6 4 2 3 4 4" xfId="3511" xr:uid="{00000000-0005-0000-0000-00001A0F0000}"/>
    <cellStyle name="Обычный 6 4 2 3 5" xfId="898" xr:uid="{00000000-0005-0000-0000-00001B0F0000}"/>
    <cellStyle name="Обычный 6 4 2 3 5 2" xfId="5766" xr:uid="{00000000-0005-0000-0000-00001C0F0000}"/>
    <cellStyle name="Обычный 6 4 2 3 5 3" xfId="3701" xr:uid="{00000000-0005-0000-0000-00001D0F0000}"/>
    <cellStyle name="Обычный 6 4 2 3 6" xfId="1494" xr:uid="{00000000-0005-0000-0000-00001E0F0000}"/>
    <cellStyle name="Обычный 6 4 2 3 6 2" xfId="5944" xr:uid="{00000000-0005-0000-0000-00001F0F0000}"/>
    <cellStyle name="Обычный 6 4 2 3 7" xfId="2198" xr:uid="{00000000-0005-0000-0000-0000200F0000}"/>
    <cellStyle name="Обычный 6 4 2 3 7 2" xfId="6623" xr:uid="{00000000-0005-0000-0000-0000210F0000}"/>
    <cellStyle name="Обычный 6 4 2 3 8" xfId="5089" xr:uid="{00000000-0005-0000-0000-0000220F0000}"/>
    <cellStyle name="Обычный 6 4 2 3 9" xfId="4394" xr:uid="{00000000-0005-0000-0000-0000230F0000}"/>
    <cellStyle name="Обычный 6 4 2 4" xfId="382" xr:uid="{00000000-0005-0000-0000-0000240F0000}"/>
    <cellStyle name="Обычный 6 4 2 4 2" xfId="1101" xr:uid="{00000000-0005-0000-0000-0000250F0000}"/>
    <cellStyle name="Обычный 6 4 2 4 2 2" xfId="6126" xr:uid="{00000000-0005-0000-0000-0000260F0000}"/>
    <cellStyle name="Обычный 6 4 2 4 2 3" xfId="3870" xr:uid="{00000000-0005-0000-0000-0000270F0000}"/>
    <cellStyle name="Обычный 6 4 2 4 3" xfId="1663" xr:uid="{00000000-0005-0000-0000-0000280F0000}"/>
    <cellStyle name="Обычный 6 4 2 4 3 2" xfId="6803" xr:uid="{00000000-0005-0000-0000-0000290F0000}"/>
    <cellStyle name="Обычный 6 4 2 4 4" xfId="2367" xr:uid="{00000000-0005-0000-0000-00002A0F0000}"/>
    <cellStyle name="Обычный 6 4 2 4 4 2" xfId="5258" xr:uid="{00000000-0005-0000-0000-00002B0F0000}"/>
    <cellStyle name="Обычный 6 4 2 4 5" xfId="4563" xr:uid="{00000000-0005-0000-0000-00002C0F0000}"/>
    <cellStyle name="Обычный 6 4 2 4 6" xfId="3177" xr:uid="{00000000-0005-0000-0000-00002D0F0000}"/>
    <cellStyle name="Обычный 6 4 2 5" xfId="553" xr:uid="{00000000-0005-0000-0000-00002E0F0000}"/>
    <cellStyle name="Обычный 6 4 2 5 2" xfId="1262" xr:uid="{00000000-0005-0000-0000-00002F0F0000}"/>
    <cellStyle name="Обычный 6 4 2 5 2 2" xfId="6287" xr:uid="{00000000-0005-0000-0000-0000300F0000}"/>
    <cellStyle name="Обычный 6 4 2 5 2 3" xfId="4041" xr:uid="{00000000-0005-0000-0000-0000310F0000}"/>
    <cellStyle name="Обычный 6 4 2 5 3" xfId="1834" xr:uid="{00000000-0005-0000-0000-0000320F0000}"/>
    <cellStyle name="Обычный 6 4 2 5 3 2" xfId="6963" xr:uid="{00000000-0005-0000-0000-0000330F0000}"/>
    <cellStyle name="Обычный 6 4 2 5 4" xfId="2538" xr:uid="{00000000-0005-0000-0000-0000340F0000}"/>
    <cellStyle name="Обычный 6 4 2 5 4 2" xfId="5429" xr:uid="{00000000-0005-0000-0000-0000350F0000}"/>
    <cellStyle name="Обычный 6 4 2 5 5" xfId="4734" xr:uid="{00000000-0005-0000-0000-0000360F0000}"/>
    <cellStyle name="Обычный 6 4 2 5 6" xfId="3348" xr:uid="{00000000-0005-0000-0000-0000370F0000}"/>
    <cellStyle name="Обычный 6 4 2 6" xfId="722" xr:uid="{00000000-0005-0000-0000-0000380F0000}"/>
    <cellStyle name="Обычный 6 4 2 6 2" xfId="1996" xr:uid="{00000000-0005-0000-0000-0000390F0000}"/>
    <cellStyle name="Обычный 6 4 2 6 2 2" xfId="5591" xr:uid="{00000000-0005-0000-0000-00003A0F0000}"/>
    <cellStyle name="Обычный 6 4 2 6 2 3" xfId="4202" xr:uid="{00000000-0005-0000-0000-00003B0F0000}"/>
    <cellStyle name="Обычный 6 4 2 6 3" xfId="2700" xr:uid="{00000000-0005-0000-0000-00003C0F0000}"/>
    <cellStyle name="Обычный 6 4 2 6 3 2" xfId="4895" xr:uid="{00000000-0005-0000-0000-00003D0F0000}"/>
    <cellStyle name="Обычный 6 4 2 6 4" xfId="3509" xr:uid="{00000000-0005-0000-0000-00003E0F0000}"/>
    <cellStyle name="Обычный 6 4 2 7" xfId="896" xr:uid="{00000000-0005-0000-0000-00003F0F0000}"/>
    <cellStyle name="Обычный 6 4 2 7 2" xfId="5764" xr:uid="{00000000-0005-0000-0000-0000400F0000}"/>
    <cellStyle name="Обычный 6 4 2 7 3" xfId="3699" xr:uid="{00000000-0005-0000-0000-0000410F0000}"/>
    <cellStyle name="Обычный 6 4 2 8" xfId="1492" xr:uid="{00000000-0005-0000-0000-0000420F0000}"/>
    <cellStyle name="Обычный 6 4 2 8 2" xfId="5942" xr:uid="{00000000-0005-0000-0000-0000430F0000}"/>
    <cellStyle name="Обычный 6 4 2 9" xfId="2196" xr:uid="{00000000-0005-0000-0000-0000440F0000}"/>
    <cellStyle name="Обычный 6 4 2 9 2" xfId="6621" xr:uid="{00000000-0005-0000-0000-0000450F0000}"/>
    <cellStyle name="Обычный 6 4 3" xfId="213" xr:uid="{00000000-0005-0000-0000-0000460F0000}"/>
    <cellStyle name="Обычный 6 4 3 10" xfId="3009" xr:uid="{00000000-0005-0000-0000-0000470F0000}"/>
    <cellStyle name="Обычный 6 4 3 2" xfId="385" xr:uid="{00000000-0005-0000-0000-0000480F0000}"/>
    <cellStyle name="Обычный 6 4 3 2 2" xfId="1104" xr:uid="{00000000-0005-0000-0000-0000490F0000}"/>
    <cellStyle name="Обычный 6 4 3 2 2 2" xfId="6129" xr:uid="{00000000-0005-0000-0000-00004A0F0000}"/>
    <cellStyle name="Обычный 6 4 3 2 2 3" xfId="3873" xr:uid="{00000000-0005-0000-0000-00004B0F0000}"/>
    <cellStyle name="Обычный 6 4 3 2 3" xfId="1666" xr:uid="{00000000-0005-0000-0000-00004C0F0000}"/>
    <cellStyle name="Обычный 6 4 3 2 3 2" xfId="6806" xr:uid="{00000000-0005-0000-0000-00004D0F0000}"/>
    <cellStyle name="Обычный 6 4 3 2 4" xfId="2370" xr:uid="{00000000-0005-0000-0000-00004E0F0000}"/>
    <cellStyle name="Обычный 6 4 3 2 4 2" xfId="5261" xr:uid="{00000000-0005-0000-0000-00004F0F0000}"/>
    <cellStyle name="Обычный 6 4 3 2 5" xfId="4566" xr:uid="{00000000-0005-0000-0000-0000500F0000}"/>
    <cellStyle name="Обычный 6 4 3 2 6" xfId="3180" xr:uid="{00000000-0005-0000-0000-0000510F0000}"/>
    <cellStyle name="Обычный 6 4 3 3" xfId="556" xr:uid="{00000000-0005-0000-0000-0000520F0000}"/>
    <cellStyle name="Обычный 6 4 3 3 2" xfId="1265" xr:uid="{00000000-0005-0000-0000-0000530F0000}"/>
    <cellStyle name="Обычный 6 4 3 3 2 2" xfId="6290" xr:uid="{00000000-0005-0000-0000-0000540F0000}"/>
    <cellStyle name="Обычный 6 4 3 3 2 3" xfId="4044" xr:uid="{00000000-0005-0000-0000-0000550F0000}"/>
    <cellStyle name="Обычный 6 4 3 3 3" xfId="1837" xr:uid="{00000000-0005-0000-0000-0000560F0000}"/>
    <cellStyle name="Обычный 6 4 3 3 3 2" xfId="6966" xr:uid="{00000000-0005-0000-0000-0000570F0000}"/>
    <cellStyle name="Обычный 6 4 3 3 4" xfId="2541" xr:uid="{00000000-0005-0000-0000-0000580F0000}"/>
    <cellStyle name="Обычный 6 4 3 3 4 2" xfId="5432" xr:uid="{00000000-0005-0000-0000-0000590F0000}"/>
    <cellStyle name="Обычный 6 4 3 3 5" xfId="4737" xr:uid="{00000000-0005-0000-0000-00005A0F0000}"/>
    <cellStyle name="Обычный 6 4 3 3 6" xfId="3351" xr:uid="{00000000-0005-0000-0000-00005B0F0000}"/>
    <cellStyle name="Обычный 6 4 3 4" xfId="725" xr:uid="{00000000-0005-0000-0000-00005C0F0000}"/>
    <cellStyle name="Обычный 6 4 3 4 2" xfId="1999" xr:uid="{00000000-0005-0000-0000-00005D0F0000}"/>
    <cellStyle name="Обычный 6 4 3 4 2 2" xfId="5594" xr:uid="{00000000-0005-0000-0000-00005E0F0000}"/>
    <cellStyle name="Обычный 6 4 3 4 2 3" xfId="4205" xr:uid="{00000000-0005-0000-0000-00005F0F0000}"/>
    <cellStyle name="Обычный 6 4 3 4 3" xfId="2703" xr:uid="{00000000-0005-0000-0000-0000600F0000}"/>
    <cellStyle name="Обычный 6 4 3 4 3 2" xfId="4898" xr:uid="{00000000-0005-0000-0000-0000610F0000}"/>
    <cellStyle name="Обычный 6 4 3 4 4" xfId="3512" xr:uid="{00000000-0005-0000-0000-0000620F0000}"/>
    <cellStyle name="Обычный 6 4 3 5" xfId="899" xr:uid="{00000000-0005-0000-0000-0000630F0000}"/>
    <cellStyle name="Обычный 6 4 3 5 2" xfId="5767" xr:uid="{00000000-0005-0000-0000-0000640F0000}"/>
    <cellStyle name="Обычный 6 4 3 5 3" xfId="3702" xr:uid="{00000000-0005-0000-0000-0000650F0000}"/>
    <cellStyle name="Обычный 6 4 3 6" xfId="1495" xr:uid="{00000000-0005-0000-0000-0000660F0000}"/>
    <cellStyle name="Обычный 6 4 3 6 2" xfId="5945" xr:uid="{00000000-0005-0000-0000-0000670F0000}"/>
    <cellStyle name="Обычный 6 4 3 7" xfId="2199" xr:uid="{00000000-0005-0000-0000-0000680F0000}"/>
    <cellStyle name="Обычный 6 4 3 7 2" xfId="6624" xr:uid="{00000000-0005-0000-0000-0000690F0000}"/>
    <cellStyle name="Обычный 6 4 3 8" xfId="5090" xr:uid="{00000000-0005-0000-0000-00006A0F0000}"/>
    <cellStyle name="Обычный 6 4 3 9" xfId="4395" xr:uid="{00000000-0005-0000-0000-00006B0F0000}"/>
    <cellStyle name="Обычный 6 4 4" xfId="214" xr:uid="{00000000-0005-0000-0000-00006C0F0000}"/>
    <cellStyle name="Обычный 6 4 4 10" xfId="3010" xr:uid="{00000000-0005-0000-0000-00006D0F0000}"/>
    <cellStyle name="Обычный 6 4 4 2" xfId="386" xr:uid="{00000000-0005-0000-0000-00006E0F0000}"/>
    <cellStyle name="Обычный 6 4 4 2 2" xfId="1105" xr:uid="{00000000-0005-0000-0000-00006F0F0000}"/>
    <cellStyle name="Обычный 6 4 4 2 2 2" xfId="6130" xr:uid="{00000000-0005-0000-0000-0000700F0000}"/>
    <cellStyle name="Обычный 6 4 4 2 2 3" xfId="3874" xr:uid="{00000000-0005-0000-0000-0000710F0000}"/>
    <cellStyle name="Обычный 6 4 4 2 3" xfId="1667" xr:uid="{00000000-0005-0000-0000-0000720F0000}"/>
    <cellStyle name="Обычный 6 4 4 2 3 2" xfId="6807" xr:uid="{00000000-0005-0000-0000-0000730F0000}"/>
    <cellStyle name="Обычный 6 4 4 2 4" xfId="2371" xr:uid="{00000000-0005-0000-0000-0000740F0000}"/>
    <cellStyle name="Обычный 6 4 4 2 4 2" xfId="5262" xr:uid="{00000000-0005-0000-0000-0000750F0000}"/>
    <cellStyle name="Обычный 6 4 4 2 5" xfId="4567" xr:uid="{00000000-0005-0000-0000-0000760F0000}"/>
    <cellStyle name="Обычный 6 4 4 2 6" xfId="3181" xr:uid="{00000000-0005-0000-0000-0000770F0000}"/>
    <cellStyle name="Обычный 6 4 4 3" xfId="557" xr:uid="{00000000-0005-0000-0000-0000780F0000}"/>
    <cellStyle name="Обычный 6 4 4 3 2" xfId="1266" xr:uid="{00000000-0005-0000-0000-0000790F0000}"/>
    <cellStyle name="Обычный 6 4 4 3 2 2" xfId="6291" xr:uid="{00000000-0005-0000-0000-00007A0F0000}"/>
    <cellStyle name="Обычный 6 4 4 3 2 3" xfId="4045" xr:uid="{00000000-0005-0000-0000-00007B0F0000}"/>
    <cellStyle name="Обычный 6 4 4 3 3" xfId="1838" xr:uid="{00000000-0005-0000-0000-00007C0F0000}"/>
    <cellStyle name="Обычный 6 4 4 3 3 2" xfId="6967" xr:uid="{00000000-0005-0000-0000-00007D0F0000}"/>
    <cellStyle name="Обычный 6 4 4 3 4" xfId="2542" xr:uid="{00000000-0005-0000-0000-00007E0F0000}"/>
    <cellStyle name="Обычный 6 4 4 3 4 2" xfId="5433" xr:uid="{00000000-0005-0000-0000-00007F0F0000}"/>
    <cellStyle name="Обычный 6 4 4 3 5" xfId="4738" xr:uid="{00000000-0005-0000-0000-0000800F0000}"/>
    <cellStyle name="Обычный 6 4 4 3 6" xfId="3352" xr:uid="{00000000-0005-0000-0000-0000810F0000}"/>
    <cellStyle name="Обычный 6 4 4 4" xfId="726" xr:uid="{00000000-0005-0000-0000-0000820F0000}"/>
    <cellStyle name="Обычный 6 4 4 4 2" xfId="2000" xr:uid="{00000000-0005-0000-0000-0000830F0000}"/>
    <cellStyle name="Обычный 6 4 4 4 2 2" xfId="5595" xr:uid="{00000000-0005-0000-0000-0000840F0000}"/>
    <cellStyle name="Обычный 6 4 4 4 2 3" xfId="4206" xr:uid="{00000000-0005-0000-0000-0000850F0000}"/>
    <cellStyle name="Обычный 6 4 4 4 3" xfId="2704" xr:uid="{00000000-0005-0000-0000-0000860F0000}"/>
    <cellStyle name="Обычный 6 4 4 4 3 2" xfId="4899" xr:uid="{00000000-0005-0000-0000-0000870F0000}"/>
    <cellStyle name="Обычный 6 4 4 4 4" xfId="3513" xr:uid="{00000000-0005-0000-0000-0000880F0000}"/>
    <cellStyle name="Обычный 6 4 4 5" xfId="900" xr:uid="{00000000-0005-0000-0000-0000890F0000}"/>
    <cellStyle name="Обычный 6 4 4 5 2" xfId="5768" xr:uid="{00000000-0005-0000-0000-00008A0F0000}"/>
    <cellStyle name="Обычный 6 4 4 5 3" xfId="3703" xr:uid="{00000000-0005-0000-0000-00008B0F0000}"/>
    <cellStyle name="Обычный 6 4 4 6" xfId="1496" xr:uid="{00000000-0005-0000-0000-00008C0F0000}"/>
    <cellStyle name="Обычный 6 4 4 6 2" xfId="5946" xr:uid="{00000000-0005-0000-0000-00008D0F0000}"/>
    <cellStyle name="Обычный 6 4 4 7" xfId="2200" xr:uid="{00000000-0005-0000-0000-00008E0F0000}"/>
    <cellStyle name="Обычный 6 4 4 7 2" xfId="6625" xr:uid="{00000000-0005-0000-0000-00008F0F0000}"/>
    <cellStyle name="Обычный 6 4 4 8" xfId="5091" xr:uid="{00000000-0005-0000-0000-0000900F0000}"/>
    <cellStyle name="Обычный 6 4 4 9" xfId="4396" xr:uid="{00000000-0005-0000-0000-0000910F0000}"/>
    <cellStyle name="Обычный 6 4 5" xfId="291" xr:uid="{00000000-0005-0000-0000-0000920F0000}"/>
    <cellStyle name="Обычный 6 4 5 2" xfId="1010" xr:uid="{00000000-0005-0000-0000-0000930F0000}"/>
    <cellStyle name="Обычный 6 4 5 2 2" xfId="6035" xr:uid="{00000000-0005-0000-0000-0000940F0000}"/>
    <cellStyle name="Обычный 6 4 5 2 3" xfId="3779" xr:uid="{00000000-0005-0000-0000-0000950F0000}"/>
    <cellStyle name="Обычный 6 4 5 3" xfId="1572" xr:uid="{00000000-0005-0000-0000-0000960F0000}"/>
    <cellStyle name="Обычный 6 4 5 3 2" xfId="6712" xr:uid="{00000000-0005-0000-0000-0000970F0000}"/>
    <cellStyle name="Обычный 6 4 5 4" xfId="2276" xr:uid="{00000000-0005-0000-0000-0000980F0000}"/>
    <cellStyle name="Обычный 6 4 5 4 2" xfId="5167" xr:uid="{00000000-0005-0000-0000-0000990F0000}"/>
    <cellStyle name="Обычный 6 4 5 5" xfId="4472" xr:uid="{00000000-0005-0000-0000-00009A0F0000}"/>
    <cellStyle name="Обычный 6 4 5 6" xfId="3086" xr:uid="{00000000-0005-0000-0000-00009B0F0000}"/>
    <cellStyle name="Обычный 6 4 6" xfId="462" xr:uid="{00000000-0005-0000-0000-00009C0F0000}"/>
    <cellStyle name="Обычный 6 4 6 2" xfId="1261" xr:uid="{00000000-0005-0000-0000-00009D0F0000}"/>
    <cellStyle name="Обычный 6 4 6 2 2" xfId="6286" xr:uid="{00000000-0005-0000-0000-00009E0F0000}"/>
    <cellStyle name="Обычный 6 4 6 2 3" xfId="3950" xr:uid="{00000000-0005-0000-0000-00009F0F0000}"/>
    <cellStyle name="Обычный 6 4 6 3" xfId="1743" xr:uid="{00000000-0005-0000-0000-0000A00F0000}"/>
    <cellStyle name="Обычный 6 4 6 3 2" xfId="6962" xr:uid="{00000000-0005-0000-0000-0000A10F0000}"/>
    <cellStyle name="Обычный 6 4 6 4" xfId="2447" xr:uid="{00000000-0005-0000-0000-0000A20F0000}"/>
    <cellStyle name="Обычный 6 4 6 4 2" xfId="5338" xr:uid="{00000000-0005-0000-0000-0000A30F0000}"/>
    <cellStyle name="Обычный 6 4 6 5" xfId="4643" xr:uid="{00000000-0005-0000-0000-0000A40F0000}"/>
    <cellStyle name="Обычный 6 4 6 6" xfId="3257" xr:uid="{00000000-0005-0000-0000-0000A50F0000}"/>
    <cellStyle name="Обычный 6 4 7" xfId="721" xr:uid="{00000000-0005-0000-0000-0000A60F0000}"/>
    <cellStyle name="Обычный 6 4 7 2" xfId="1995" xr:uid="{00000000-0005-0000-0000-0000A70F0000}"/>
    <cellStyle name="Обычный 6 4 7 2 2" xfId="5590" xr:uid="{00000000-0005-0000-0000-0000A80F0000}"/>
    <cellStyle name="Обычный 6 4 7 2 3" xfId="4201" xr:uid="{00000000-0005-0000-0000-0000A90F0000}"/>
    <cellStyle name="Обычный 6 4 7 3" xfId="2699" xr:uid="{00000000-0005-0000-0000-0000AA0F0000}"/>
    <cellStyle name="Обычный 6 4 7 3 2" xfId="4894" xr:uid="{00000000-0005-0000-0000-0000AB0F0000}"/>
    <cellStyle name="Обычный 6 4 7 4" xfId="3508" xr:uid="{00000000-0005-0000-0000-0000AC0F0000}"/>
    <cellStyle name="Обычный 6 4 8" xfId="895" xr:uid="{00000000-0005-0000-0000-0000AD0F0000}"/>
    <cellStyle name="Обычный 6 4 8 2" xfId="5763" xr:uid="{00000000-0005-0000-0000-0000AE0F0000}"/>
    <cellStyle name="Обычный 6 4 8 3" xfId="3608" xr:uid="{00000000-0005-0000-0000-0000AF0F0000}"/>
    <cellStyle name="Обычный 6 4 9" xfId="1401" xr:uid="{00000000-0005-0000-0000-0000B00F0000}"/>
    <cellStyle name="Обычный 6 4 9 2" xfId="5941" xr:uid="{00000000-0005-0000-0000-0000B10F0000}"/>
    <cellStyle name="Обычный 6 5" xfId="215" xr:uid="{00000000-0005-0000-0000-0000B20F0000}"/>
    <cellStyle name="Обычный 6 5 10" xfId="5092" xr:uid="{00000000-0005-0000-0000-0000B30F0000}"/>
    <cellStyle name="Обычный 6 5 11" xfId="4397" xr:uid="{00000000-0005-0000-0000-0000B40F0000}"/>
    <cellStyle name="Обычный 6 5 12" xfId="3011" xr:uid="{00000000-0005-0000-0000-0000B50F0000}"/>
    <cellStyle name="Обычный 6 5 2" xfId="216" xr:uid="{00000000-0005-0000-0000-0000B60F0000}"/>
    <cellStyle name="Обычный 6 5 2 10" xfId="3012" xr:uid="{00000000-0005-0000-0000-0000B70F0000}"/>
    <cellStyle name="Обычный 6 5 2 2" xfId="388" xr:uid="{00000000-0005-0000-0000-0000B80F0000}"/>
    <cellStyle name="Обычный 6 5 2 2 2" xfId="1107" xr:uid="{00000000-0005-0000-0000-0000B90F0000}"/>
    <cellStyle name="Обычный 6 5 2 2 2 2" xfId="6132" xr:uid="{00000000-0005-0000-0000-0000BA0F0000}"/>
    <cellStyle name="Обычный 6 5 2 2 2 3" xfId="3876" xr:uid="{00000000-0005-0000-0000-0000BB0F0000}"/>
    <cellStyle name="Обычный 6 5 2 2 3" xfId="1669" xr:uid="{00000000-0005-0000-0000-0000BC0F0000}"/>
    <cellStyle name="Обычный 6 5 2 2 3 2" xfId="6809" xr:uid="{00000000-0005-0000-0000-0000BD0F0000}"/>
    <cellStyle name="Обычный 6 5 2 2 4" xfId="2373" xr:uid="{00000000-0005-0000-0000-0000BE0F0000}"/>
    <cellStyle name="Обычный 6 5 2 2 4 2" xfId="5264" xr:uid="{00000000-0005-0000-0000-0000BF0F0000}"/>
    <cellStyle name="Обычный 6 5 2 2 5" xfId="4569" xr:uid="{00000000-0005-0000-0000-0000C00F0000}"/>
    <cellStyle name="Обычный 6 5 2 2 6" xfId="3183" xr:uid="{00000000-0005-0000-0000-0000C10F0000}"/>
    <cellStyle name="Обычный 6 5 2 3" xfId="559" xr:uid="{00000000-0005-0000-0000-0000C20F0000}"/>
    <cellStyle name="Обычный 6 5 2 3 2" xfId="1268" xr:uid="{00000000-0005-0000-0000-0000C30F0000}"/>
    <cellStyle name="Обычный 6 5 2 3 2 2" xfId="6293" xr:uid="{00000000-0005-0000-0000-0000C40F0000}"/>
    <cellStyle name="Обычный 6 5 2 3 2 3" xfId="4047" xr:uid="{00000000-0005-0000-0000-0000C50F0000}"/>
    <cellStyle name="Обычный 6 5 2 3 3" xfId="1840" xr:uid="{00000000-0005-0000-0000-0000C60F0000}"/>
    <cellStyle name="Обычный 6 5 2 3 3 2" xfId="6969" xr:uid="{00000000-0005-0000-0000-0000C70F0000}"/>
    <cellStyle name="Обычный 6 5 2 3 4" xfId="2544" xr:uid="{00000000-0005-0000-0000-0000C80F0000}"/>
    <cellStyle name="Обычный 6 5 2 3 4 2" xfId="5435" xr:uid="{00000000-0005-0000-0000-0000C90F0000}"/>
    <cellStyle name="Обычный 6 5 2 3 5" xfId="4740" xr:uid="{00000000-0005-0000-0000-0000CA0F0000}"/>
    <cellStyle name="Обычный 6 5 2 3 6" xfId="3354" xr:uid="{00000000-0005-0000-0000-0000CB0F0000}"/>
    <cellStyle name="Обычный 6 5 2 4" xfId="728" xr:uid="{00000000-0005-0000-0000-0000CC0F0000}"/>
    <cellStyle name="Обычный 6 5 2 4 2" xfId="2002" xr:uid="{00000000-0005-0000-0000-0000CD0F0000}"/>
    <cellStyle name="Обычный 6 5 2 4 2 2" xfId="5597" xr:uid="{00000000-0005-0000-0000-0000CE0F0000}"/>
    <cellStyle name="Обычный 6 5 2 4 2 3" xfId="4208" xr:uid="{00000000-0005-0000-0000-0000CF0F0000}"/>
    <cellStyle name="Обычный 6 5 2 4 3" xfId="2706" xr:uid="{00000000-0005-0000-0000-0000D00F0000}"/>
    <cellStyle name="Обычный 6 5 2 4 3 2" xfId="4901" xr:uid="{00000000-0005-0000-0000-0000D10F0000}"/>
    <cellStyle name="Обычный 6 5 2 4 4" xfId="3515" xr:uid="{00000000-0005-0000-0000-0000D20F0000}"/>
    <cellStyle name="Обычный 6 5 2 5" xfId="902" xr:uid="{00000000-0005-0000-0000-0000D30F0000}"/>
    <cellStyle name="Обычный 6 5 2 5 2" xfId="5770" xr:uid="{00000000-0005-0000-0000-0000D40F0000}"/>
    <cellStyle name="Обычный 6 5 2 5 3" xfId="3705" xr:uid="{00000000-0005-0000-0000-0000D50F0000}"/>
    <cellStyle name="Обычный 6 5 2 6" xfId="1498" xr:uid="{00000000-0005-0000-0000-0000D60F0000}"/>
    <cellStyle name="Обычный 6 5 2 6 2" xfId="5948" xr:uid="{00000000-0005-0000-0000-0000D70F0000}"/>
    <cellStyle name="Обычный 6 5 2 7" xfId="2202" xr:uid="{00000000-0005-0000-0000-0000D80F0000}"/>
    <cellStyle name="Обычный 6 5 2 7 2" xfId="6627" xr:uid="{00000000-0005-0000-0000-0000D90F0000}"/>
    <cellStyle name="Обычный 6 5 2 8" xfId="5093" xr:uid="{00000000-0005-0000-0000-0000DA0F0000}"/>
    <cellStyle name="Обычный 6 5 2 9" xfId="4398" xr:uid="{00000000-0005-0000-0000-0000DB0F0000}"/>
    <cellStyle name="Обычный 6 5 3" xfId="217" xr:uid="{00000000-0005-0000-0000-0000DC0F0000}"/>
    <cellStyle name="Обычный 6 5 3 10" xfId="3013" xr:uid="{00000000-0005-0000-0000-0000DD0F0000}"/>
    <cellStyle name="Обычный 6 5 3 2" xfId="389" xr:uid="{00000000-0005-0000-0000-0000DE0F0000}"/>
    <cellStyle name="Обычный 6 5 3 2 2" xfId="1108" xr:uid="{00000000-0005-0000-0000-0000DF0F0000}"/>
    <cellStyle name="Обычный 6 5 3 2 2 2" xfId="6133" xr:uid="{00000000-0005-0000-0000-0000E00F0000}"/>
    <cellStyle name="Обычный 6 5 3 2 2 3" xfId="3877" xr:uid="{00000000-0005-0000-0000-0000E10F0000}"/>
    <cellStyle name="Обычный 6 5 3 2 3" xfId="1670" xr:uid="{00000000-0005-0000-0000-0000E20F0000}"/>
    <cellStyle name="Обычный 6 5 3 2 3 2" xfId="6810" xr:uid="{00000000-0005-0000-0000-0000E30F0000}"/>
    <cellStyle name="Обычный 6 5 3 2 4" xfId="2374" xr:uid="{00000000-0005-0000-0000-0000E40F0000}"/>
    <cellStyle name="Обычный 6 5 3 2 4 2" xfId="5265" xr:uid="{00000000-0005-0000-0000-0000E50F0000}"/>
    <cellStyle name="Обычный 6 5 3 2 5" xfId="4570" xr:uid="{00000000-0005-0000-0000-0000E60F0000}"/>
    <cellStyle name="Обычный 6 5 3 2 6" xfId="3184" xr:uid="{00000000-0005-0000-0000-0000E70F0000}"/>
    <cellStyle name="Обычный 6 5 3 3" xfId="560" xr:uid="{00000000-0005-0000-0000-0000E80F0000}"/>
    <cellStyle name="Обычный 6 5 3 3 2" xfId="1269" xr:uid="{00000000-0005-0000-0000-0000E90F0000}"/>
    <cellStyle name="Обычный 6 5 3 3 2 2" xfId="6294" xr:uid="{00000000-0005-0000-0000-0000EA0F0000}"/>
    <cellStyle name="Обычный 6 5 3 3 2 3" xfId="4048" xr:uid="{00000000-0005-0000-0000-0000EB0F0000}"/>
    <cellStyle name="Обычный 6 5 3 3 3" xfId="1841" xr:uid="{00000000-0005-0000-0000-0000EC0F0000}"/>
    <cellStyle name="Обычный 6 5 3 3 3 2" xfId="6970" xr:uid="{00000000-0005-0000-0000-0000ED0F0000}"/>
    <cellStyle name="Обычный 6 5 3 3 4" xfId="2545" xr:uid="{00000000-0005-0000-0000-0000EE0F0000}"/>
    <cellStyle name="Обычный 6 5 3 3 4 2" xfId="5436" xr:uid="{00000000-0005-0000-0000-0000EF0F0000}"/>
    <cellStyle name="Обычный 6 5 3 3 5" xfId="4741" xr:uid="{00000000-0005-0000-0000-0000F00F0000}"/>
    <cellStyle name="Обычный 6 5 3 3 6" xfId="3355" xr:uid="{00000000-0005-0000-0000-0000F10F0000}"/>
    <cellStyle name="Обычный 6 5 3 4" xfId="729" xr:uid="{00000000-0005-0000-0000-0000F20F0000}"/>
    <cellStyle name="Обычный 6 5 3 4 2" xfId="2003" xr:uid="{00000000-0005-0000-0000-0000F30F0000}"/>
    <cellStyle name="Обычный 6 5 3 4 2 2" xfId="5598" xr:uid="{00000000-0005-0000-0000-0000F40F0000}"/>
    <cellStyle name="Обычный 6 5 3 4 2 3" xfId="4209" xr:uid="{00000000-0005-0000-0000-0000F50F0000}"/>
    <cellStyle name="Обычный 6 5 3 4 3" xfId="2707" xr:uid="{00000000-0005-0000-0000-0000F60F0000}"/>
    <cellStyle name="Обычный 6 5 3 4 3 2" xfId="4902" xr:uid="{00000000-0005-0000-0000-0000F70F0000}"/>
    <cellStyle name="Обычный 6 5 3 4 4" xfId="3516" xr:uid="{00000000-0005-0000-0000-0000F80F0000}"/>
    <cellStyle name="Обычный 6 5 3 5" xfId="903" xr:uid="{00000000-0005-0000-0000-0000F90F0000}"/>
    <cellStyle name="Обычный 6 5 3 5 2" xfId="5771" xr:uid="{00000000-0005-0000-0000-0000FA0F0000}"/>
    <cellStyle name="Обычный 6 5 3 5 3" xfId="3706" xr:uid="{00000000-0005-0000-0000-0000FB0F0000}"/>
    <cellStyle name="Обычный 6 5 3 6" xfId="1499" xr:uid="{00000000-0005-0000-0000-0000FC0F0000}"/>
    <cellStyle name="Обычный 6 5 3 6 2" xfId="5949" xr:uid="{00000000-0005-0000-0000-0000FD0F0000}"/>
    <cellStyle name="Обычный 6 5 3 7" xfId="2203" xr:uid="{00000000-0005-0000-0000-0000FE0F0000}"/>
    <cellStyle name="Обычный 6 5 3 7 2" xfId="6628" xr:uid="{00000000-0005-0000-0000-0000FF0F0000}"/>
    <cellStyle name="Обычный 6 5 3 8" xfId="5094" xr:uid="{00000000-0005-0000-0000-000000100000}"/>
    <cellStyle name="Обычный 6 5 3 9" xfId="4399" xr:uid="{00000000-0005-0000-0000-000001100000}"/>
    <cellStyle name="Обычный 6 5 4" xfId="387" xr:uid="{00000000-0005-0000-0000-000002100000}"/>
    <cellStyle name="Обычный 6 5 4 2" xfId="1106" xr:uid="{00000000-0005-0000-0000-000003100000}"/>
    <cellStyle name="Обычный 6 5 4 2 2" xfId="6131" xr:uid="{00000000-0005-0000-0000-000004100000}"/>
    <cellStyle name="Обычный 6 5 4 2 3" xfId="3875" xr:uid="{00000000-0005-0000-0000-000005100000}"/>
    <cellStyle name="Обычный 6 5 4 3" xfId="1668" xr:uid="{00000000-0005-0000-0000-000006100000}"/>
    <cellStyle name="Обычный 6 5 4 3 2" xfId="6808" xr:uid="{00000000-0005-0000-0000-000007100000}"/>
    <cellStyle name="Обычный 6 5 4 4" xfId="2372" xr:uid="{00000000-0005-0000-0000-000008100000}"/>
    <cellStyle name="Обычный 6 5 4 4 2" xfId="5263" xr:uid="{00000000-0005-0000-0000-000009100000}"/>
    <cellStyle name="Обычный 6 5 4 5" xfId="4568" xr:uid="{00000000-0005-0000-0000-00000A100000}"/>
    <cellStyle name="Обычный 6 5 4 6" xfId="3182" xr:uid="{00000000-0005-0000-0000-00000B100000}"/>
    <cellStyle name="Обычный 6 5 5" xfId="558" xr:uid="{00000000-0005-0000-0000-00000C100000}"/>
    <cellStyle name="Обычный 6 5 5 2" xfId="1267" xr:uid="{00000000-0005-0000-0000-00000D100000}"/>
    <cellStyle name="Обычный 6 5 5 2 2" xfId="6292" xr:uid="{00000000-0005-0000-0000-00000E100000}"/>
    <cellStyle name="Обычный 6 5 5 2 3" xfId="4046" xr:uid="{00000000-0005-0000-0000-00000F100000}"/>
    <cellStyle name="Обычный 6 5 5 3" xfId="1839" xr:uid="{00000000-0005-0000-0000-000010100000}"/>
    <cellStyle name="Обычный 6 5 5 3 2" xfId="6968" xr:uid="{00000000-0005-0000-0000-000011100000}"/>
    <cellStyle name="Обычный 6 5 5 4" xfId="2543" xr:uid="{00000000-0005-0000-0000-000012100000}"/>
    <cellStyle name="Обычный 6 5 5 4 2" xfId="5434" xr:uid="{00000000-0005-0000-0000-000013100000}"/>
    <cellStyle name="Обычный 6 5 5 5" xfId="4739" xr:uid="{00000000-0005-0000-0000-000014100000}"/>
    <cellStyle name="Обычный 6 5 5 6" xfId="3353" xr:uid="{00000000-0005-0000-0000-000015100000}"/>
    <cellStyle name="Обычный 6 5 6" xfId="727" xr:uid="{00000000-0005-0000-0000-000016100000}"/>
    <cellStyle name="Обычный 6 5 6 2" xfId="2001" xr:uid="{00000000-0005-0000-0000-000017100000}"/>
    <cellStyle name="Обычный 6 5 6 2 2" xfId="5596" xr:uid="{00000000-0005-0000-0000-000018100000}"/>
    <cellStyle name="Обычный 6 5 6 2 3" xfId="4207" xr:uid="{00000000-0005-0000-0000-000019100000}"/>
    <cellStyle name="Обычный 6 5 6 3" xfId="2705" xr:uid="{00000000-0005-0000-0000-00001A100000}"/>
    <cellStyle name="Обычный 6 5 6 3 2" xfId="4900" xr:uid="{00000000-0005-0000-0000-00001B100000}"/>
    <cellStyle name="Обычный 6 5 6 4" xfId="3514" xr:uid="{00000000-0005-0000-0000-00001C100000}"/>
    <cellStyle name="Обычный 6 5 7" xfId="901" xr:uid="{00000000-0005-0000-0000-00001D100000}"/>
    <cellStyle name="Обычный 6 5 7 2" xfId="5769" xr:uid="{00000000-0005-0000-0000-00001E100000}"/>
    <cellStyle name="Обычный 6 5 7 3" xfId="3704" xr:uid="{00000000-0005-0000-0000-00001F100000}"/>
    <cellStyle name="Обычный 6 5 8" xfId="1497" xr:uid="{00000000-0005-0000-0000-000020100000}"/>
    <cellStyle name="Обычный 6 5 8 2" xfId="5947" xr:uid="{00000000-0005-0000-0000-000021100000}"/>
    <cellStyle name="Обычный 6 5 9" xfId="2201" xr:uid="{00000000-0005-0000-0000-000022100000}"/>
    <cellStyle name="Обычный 6 5 9 2" xfId="6626" xr:uid="{00000000-0005-0000-0000-000023100000}"/>
    <cellStyle name="Обычный 6 6" xfId="218" xr:uid="{00000000-0005-0000-0000-000024100000}"/>
    <cellStyle name="Обычный 6 6 10" xfId="3014" xr:uid="{00000000-0005-0000-0000-000025100000}"/>
    <cellStyle name="Обычный 6 6 2" xfId="390" xr:uid="{00000000-0005-0000-0000-000026100000}"/>
    <cellStyle name="Обычный 6 6 2 2" xfId="1109" xr:uid="{00000000-0005-0000-0000-000027100000}"/>
    <cellStyle name="Обычный 6 6 2 2 2" xfId="6134" xr:uid="{00000000-0005-0000-0000-000028100000}"/>
    <cellStyle name="Обычный 6 6 2 2 3" xfId="3878" xr:uid="{00000000-0005-0000-0000-000029100000}"/>
    <cellStyle name="Обычный 6 6 2 3" xfId="1671" xr:uid="{00000000-0005-0000-0000-00002A100000}"/>
    <cellStyle name="Обычный 6 6 2 3 2" xfId="6811" xr:uid="{00000000-0005-0000-0000-00002B100000}"/>
    <cellStyle name="Обычный 6 6 2 4" xfId="2375" xr:uid="{00000000-0005-0000-0000-00002C100000}"/>
    <cellStyle name="Обычный 6 6 2 4 2" xfId="5266" xr:uid="{00000000-0005-0000-0000-00002D100000}"/>
    <cellStyle name="Обычный 6 6 2 5" xfId="4571" xr:uid="{00000000-0005-0000-0000-00002E100000}"/>
    <cellStyle name="Обычный 6 6 2 6" xfId="3185" xr:uid="{00000000-0005-0000-0000-00002F100000}"/>
    <cellStyle name="Обычный 6 6 3" xfId="561" xr:uid="{00000000-0005-0000-0000-000030100000}"/>
    <cellStyle name="Обычный 6 6 3 2" xfId="1270" xr:uid="{00000000-0005-0000-0000-000031100000}"/>
    <cellStyle name="Обычный 6 6 3 2 2" xfId="6295" xr:uid="{00000000-0005-0000-0000-000032100000}"/>
    <cellStyle name="Обычный 6 6 3 2 3" xfId="4049" xr:uid="{00000000-0005-0000-0000-000033100000}"/>
    <cellStyle name="Обычный 6 6 3 3" xfId="1842" xr:uid="{00000000-0005-0000-0000-000034100000}"/>
    <cellStyle name="Обычный 6 6 3 3 2" xfId="6971" xr:uid="{00000000-0005-0000-0000-000035100000}"/>
    <cellStyle name="Обычный 6 6 3 4" xfId="2546" xr:uid="{00000000-0005-0000-0000-000036100000}"/>
    <cellStyle name="Обычный 6 6 3 4 2" xfId="5437" xr:uid="{00000000-0005-0000-0000-000037100000}"/>
    <cellStyle name="Обычный 6 6 3 5" xfId="4742" xr:uid="{00000000-0005-0000-0000-000038100000}"/>
    <cellStyle name="Обычный 6 6 3 6" xfId="3356" xr:uid="{00000000-0005-0000-0000-000039100000}"/>
    <cellStyle name="Обычный 6 6 4" xfId="730" xr:uid="{00000000-0005-0000-0000-00003A100000}"/>
    <cellStyle name="Обычный 6 6 4 2" xfId="2004" xr:uid="{00000000-0005-0000-0000-00003B100000}"/>
    <cellStyle name="Обычный 6 6 4 2 2" xfId="5599" xr:uid="{00000000-0005-0000-0000-00003C100000}"/>
    <cellStyle name="Обычный 6 6 4 2 3" xfId="4210" xr:uid="{00000000-0005-0000-0000-00003D100000}"/>
    <cellStyle name="Обычный 6 6 4 3" xfId="2708" xr:uid="{00000000-0005-0000-0000-00003E100000}"/>
    <cellStyle name="Обычный 6 6 4 3 2" xfId="4903" xr:uid="{00000000-0005-0000-0000-00003F100000}"/>
    <cellStyle name="Обычный 6 6 4 4" xfId="3517" xr:uid="{00000000-0005-0000-0000-000040100000}"/>
    <cellStyle name="Обычный 6 6 5" xfId="904" xr:uid="{00000000-0005-0000-0000-000041100000}"/>
    <cellStyle name="Обычный 6 6 5 2" xfId="5772" xr:uid="{00000000-0005-0000-0000-000042100000}"/>
    <cellStyle name="Обычный 6 6 5 3" xfId="3707" xr:uid="{00000000-0005-0000-0000-000043100000}"/>
    <cellStyle name="Обычный 6 6 6" xfId="1500" xr:uid="{00000000-0005-0000-0000-000044100000}"/>
    <cellStyle name="Обычный 6 6 6 2" xfId="5950" xr:uid="{00000000-0005-0000-0000-000045100000}"/>
    <cellStyle name="Обычный 6 6 7" xfId="2204" xr:uid="{00000000-0005-0000-0000-000046100000}"/>
    <cellStyle name="Обычный 6 6 7 2" xfId="6629" xr:uid="{00000000-0005-0000-0000-000047100000}"/>
    <cellStyle name="Обычный 6 6 8" xfId="5095" xr:uid="{00000000-0005-0000-0000-000048100000}"/>
    <cellStyle name="Обычный 6 6 9" xfId="4400" xr:uid="{00000000-0005-0000-0000-000049100000}"/>
    <cellStyle name="Обычный 6 7" xfId="219" xr:uid="{00000000-0005-0000-0000-00004A100000}"/>
    <cellStyle name="Обычный 6 7 10" xfId="3015" xr:uid="{00000000-0005-0000-0000-00004B100000}"/>
    <cellStyle name="Обычный 6 7 2" xfId="391" xr:uid="{00000000-0005-0000-0000-00004C100000}"/>
    <cellStyle name="Обычный 6 7 2 2" xfId="1110" xr:uid="{00000000-0005-0000-0000-00004D100000}"/>
    <cellStyle name="Обычный 6 7 2 2 2" xfId="6135" xr:uid="{00000000-0005-0000-0000-00004E100000}"/>
    <cellStyle name="Обычный 6 7 2 2 3" xfId="3879" xr:uid="{00000000-0005-0000-0000-00004F100000}"/>
    <cellStyle name="Обычный 6 7 2 3" xfId="1672" xr:uid="{00000000-0005-0000-0000-000050100000}"/>
    <cellStyle name="Обычный 6 7 2 3 2" xfId="6812" xr:uid="{00000000-0005-0000-0000-000051100000}"/>
    <cellStyle name="Обычный 6 7 2 4" xfId="2376" xr:uid="{00000000-0005-0000-0000-000052100000}"/>
    <cellStyle name="Обычный 6 7 2 4 2" xfId="5267" xr:uid="{00000000-0005-0000-0000-000053100000}"/>
    <cellStyle name="Обычный 6 7 2 5" xfId="4572" xr:uid="{00000000-0005-0000-0000-000054100000}"/>
    <cellStyle name="Обычный 6 7 2 6" xfId="3186" xr:uid="{00000000-0005-0000-0000-000055100000}"/>
    <cellStyle name="Обычный 6 7 3" xfId="562" xr:uid="{00000000-0005-0000-0000-000056100000}"/>
    <cellStyle name="Обычный 6 7 3 2" xfId="1271" xr:uid="{00000000-0005-0000-0000-000057100000}"/>
    <cellStyle name="Обычный 6 7 3 2 2" xfId="6296" xr:uid="{00000000-0005-0000-0000-000058100000}"/>
    <cellStyle name="Обычный 6 7 3 2 3" xfId="4050" xr:uid="{00000000-0005-0000-0000-000059100000}"/>
    <cellStyle name="Обычный 6 7 3 3" xfId="1843" xr:uid="{00000000-0005-0000-0000-00005A100000}"/>
    <cellStyle name="Обычный 6 7 3 3 2" xfId="6972" xr:uid="{00000000-0005-0000-0000-00005B100000}"/>
    <cellStyle name="Обычный 6 7 3 4" xfId="2547" xr:uid="{00000000-0005-0000-0000-00005C100000}"/>
    <cellStyle name="Обычный 6 7 3 4 2" xfId="5438" xr:uid="{00000000-0005-0000-0000-00005D100000}"/>
    <cellStyle name="Обычный 6 7 3 5" xfId="4743" xr:uid="{00000000-0005-0000-0000-00005E100000}"/>
    <cellStyle name="Обычный 6 7 3 6" xfId="3357" xr:uid="{00000000-0005-0000-0000-00005F100000}"/>
    <cellStyle name="Обычный 6 7 4" xfId="731" xr:uid="{00000000-0005-0000-0000-000060100000}"/>
    <cellStyle name="Обычный 6 7 4 2" xfId="2005" xr:uid="{00000000-0005-0000-0000-000061100000}"/>
    <cellStyle name="Обычный 6 7 4 2 2" xfId="5600" xr:uid="{00000000-0005-0000-0000-000062100000}"/>
    <cellStyle name="Обычный 6 7 4 2 3" xfId="4211" xr:uid="{00000000-0005-0000-0000-000063100000}"/>
    <cellStyle name="Обычный 6 7 4 3" xfId="2709" xr:uid="{00000000-0005-0000-0000-000064100000}"/>
    <cellStyle name="Обычный 6 7 4 3 2" xfId="4904" xr:uid="{00000000-0005-0000-0000-000065100000}"/>
    <cellStyle name="Обычный 6 7 4 4" xfId="3518" xr:uid="{00000000-0005-0000-0000-000066100000}"/>
    <cellStyle name="Обычный 6 7 5" xfId="905" xr:uid="{00000000-0005-0000-0000-000067100000}"/>
    <cellStyle name="Обычный 6 7 5 2" xfId="5773" xr:uid="{00000000-0005-0000-0000-000068100000}"/>
    <cellStyle name="Обычный 6 7 5 3" xfId="3708" xr:uid="{00000000-0005-0000-0000-000069100000}"/>
    <cellStyle name="Обычный 6 7 6" xfId="1501" xr:uid="{00000000-0005-0000-0000-00006A100000}"/>
    <cellStyle name="Обычный 6 7 6 2" xfId="5951" xr:uid="{00000000-0005-0000-0000-00006B100000}"/>
    <cellStyle name="Обычный 6 7 7" xfId="2205" xr:uid="{00000000-0005-0000-0000-00006C100000}"/>
    <cellStyle name="Обычный 6 7 7 2" xfId="6630" xr:uid="{00000000-0005-0000-0000-00006D100000}"/>
    <cellStyle name="Обычный 6 7 8" xfId="5096" xr:uid="{00000000-0005-0000-0000-00006E100000}"/>
    <cellStyle name="Обычный 6 7 9" xfId="4401" xr:uid="{00000000-0005-0000-0000-00006F100000}"/>
    <cellStyle name="Обычный 6 8" xfId="220" xr:uid="{00000000-0005-0000-0000-000070100000}"/>
    <cellStyle name="Обычный 6 8 10" xfId="3016" xr:uid="{00000000-0005-0000-0000-000071100000}"/>
    <cellStyle name="Обычный 6 8 2" xfId="392" xr:uid="{00000000-0005-0000-0000-000072100000}"/>
    <cellStyle name="Обычный 6 8 2 2" xfId="1111" xr:uid="{00000000-0005-0000-0000-000073100000}"/>
    <cellStyle name="Обычный 6 8 2 2 2" xfId="6136" xr:uid="{00000000-0005-0000-0000-000074100000}"/>
    <cellStyle name="Обычный 6 8 2 2 3" xfId="3880" xr:uid="{00000000-0005-0000-0000-000075100000}"/>
    <cellStyle name="Обычный 6 8 2 3" xfId="1673" xr:uid="{00000000-0005-0000-0000-000076100000}"/>
    <cellStyle name="Обычный 6 8 2 3 2" xfId="6813" xr:uid="{00000000-0005-0000-0000-000077100000}"/>
    <cellStyle name="Обычный 6 8 2 4" xfId="2377" xr:uid="{00000000-0005-0000-0000-000078100000}"/>
    <cellStyle name="Обычный 6 8 2 4 2" xfId="5268" xr:uid="{00000000-0005-0000-0000-000079100000}"/>
    <cellStyle name="Обычный 6 8 2 5" xfId="4573" xr:uid="{00000000-0005-0000-0000-00007A100000}"/>
    <cellStyle name="Обычный 6 8 2 6" xfId="3187" xr:uid="{00000000-0005-0000-0000-00007B100000}"/>
    <cellStyle name="Обычный 6 8 3" xfId="563" xr:uid="{00000000-0005-0000-0000-00007C100000}"/>
    <cellStyle name="Обычный 6 8 3 2" xfId="1272" xr:uid="{00000000-0005-0000-0000-00007D100000}"/>
    <cellStyle name="Обычный 6 8 3 2 2" xfId="6297" xr:uid="{00000000-0005-0000-0000-00007E100000}"/>
    <cellStyle name="Обычный 6 8 3 2 3" xfId="4051" xr:uid="{00000000-0005-0000-0000-00007F100000}"/>
    <cellStyle name="Обычный 6 8 3 3" xfId="1844" xr:uid="{00000000-0005-0000-0000-000080100000}"/>
    <cellStyle name="Обычный 6 8 3 3 2" xfId="6973" xr:uid="{00000000-0005-0000-0000-000081100000}"/>
    <cellStyle name="Обычный 6 8 3 4" xfId="2548" xr:uid="{00000000-0005-0000-0000-000082100000}"/>
    <cellStyle name="Обычный 6 8 3 4 2" xfId="5439" xr:uid="{00000000-0005-0000-0000-000083100000}"/>
    <cellStyle name="Обычный 6 8 3 5" xfId="4744" xr:uid="{00000000-0005-0000-0000-000084100000}"/>
    <cellStyle name="Обычный 6 8 3 6" xfId="3358" xr:uid="{00000000-0005-0000-0000-000085100000}"/>
    <cellStyle name="Обычный 6 8 4" xfId="732" xr:uid="{00000000-0005-0000-0000-000086100000}"/>
    <cellStyle name="Обычный 6 8 4 2" xfId="2006" xr:uid="{00000000-0005-0000-0000-000087100000}"/>
    <cellStyle name="Обычный 6 8 4 2 2" xfId="5601" xr:uid="{00000000-0005-0000-0000-000088100000}"/>
    <cellStyle name="Обычный 6 8 4 2 3" xfId="4212" xr:uid="{00000000-0005-0000-0000-000089100000}"/>
    <cellStyle name="Обычный 6 8 4 3" xfId="2710" xr:uid="{00000000-0005-0000-0000-00008A100000}"/>
    <cellStyle name="Обычный 6 8 4 3 2" xfId="4905" xr:uid="{00000000-0005-0000-0000-00008B100000}"/>
    <cellStyle name="Обычный 6 8 4 4" xfId="3519" xr:uid="{00000000-0005-0000-0000-00008C100000}"/>
    <cellStyle name="Обычный 6 8 5" xfId="906" xr:uid="{00000000-0005-0000-0000-00008D100000}"/>
    <cellStyle name="Обычный 6 8 5 2" xfId="5774" xr:uid="{00000000-0005-0000-0000-00008E100000}"/>
    <cellStyle name="Обычный 6 8 5 3" xfId="3709" xr:uid="{00000000-0005-0000-0000-00008F100000}"/>
    <cellStyle name="Обычный 6 8 6" xfId="1502" xr:uid="{00000000-0005-0000-0000-000090100000}"/>
    <cellStyle name="Обычный 6 8 6 2" xfId="5952" xr:uid="{00000000-0005-0000-0000-000091100000}"/>
    <cellStyle name="Обычный 6 8 7" xfId="2206" xr:uid="{00000000-0005-0000-0000-000092100000}"/>
    <cellStyle name="Обычный 6 8 7 2" xfId="6631" xr:uid="{00000000-0005-0000-0000-000093100000}"/>
    <cellStyle name="Обычный 6 8 8" xfId="5097" xr:uid="{00000000-0005-0000-0000-000094100000}"/>
    <cellStyle name="Обычный 6 8 9" xfId="4402" xr:uid="{00000000-0005-0000-0000-000095100000}"/>
    <cellStyle name="Обычный 6 9" xfId="108" xr:uid="{00000000-0005-0000-0000-000096100000}"/>
    <cellStyle name="Обычный 6 9 2" xfId="1001" xr:uid="{00000000-0005-0000-0000-000097100000}"/>
    <cellStyle name="Обычный 6 9 2 2" xfId="6026" xr:uid="{00000000-0005-0000-0000-000098100000}"/>
    <cellStyle name="Обычный 6 9 2 3" xfId="3598" xr:uid="{00000000-0005-0000-0000-000099100000}"/>
    <cellStyle name="Обычный 6 9 3" xfId="1391" xr:uid="{00000000-0005-0000-0000-00009A100000}"/>
    <cellStyle name="Обычный 6 9 3 2" xfId="6703" xr:uid="{00000000-0005-0000-0000-00009B100000}"/>
    <cellStyle name="Обычный 6 9 4" xfId="2095" xr:uid="{00000000-0005-0000-0000-00009C100000}"/>
    <cellStyle name="Обычный 6 9 4 2" xfId="4986" xr:uid="{00000000-0005-0000-0000-00009D100000}"/>
    <cellStyle name="Обычный 6 9 5" xfId="4291" xr:uid="{00000000-0005-0000-0000-00009E100000}"/>
    <cellStyle name="Обычный 6 9 6" xfId="2905" xr:uid="{00000000-0005-0000-0000-00009F100000}"/>
    <cellStyle name="Обычный 7" xfId="55" xr:uid="{00000000-0005-0000-0000-0000A0100000}"/>
    <cellStyle name="Обычный 7 13" xfId="999" xr:uid="{00000000-0005-0000-0000-0000A1100000}"/>
    <cellStyle name="Обычный 7 2" xfId="59" xr:uid="{00000000-0005-0000-0000-0000A2100000}"/>
    <cellStyle name="Обычный 7 2 10" xfId="457" xr:uid="{00000000-0005-0000-0000-0000A3100000}"/>
    <cellStyle name="Обычный 7 2 10 2" xfId="1738" xr:uid="{00000000-0005-0000-0000-0000A4100000}"/>
    <cellStyle name="Обычный 7 2 10 2 2" xfId="5333" xr:uid="{00000000-0005-0000-0000-0000A5100000}"/>
    <cellStyle name="Обычный 7 2 10 2 3" xfId="3945" xr:uid="{00000000-0005-0000-0000-0000A6100000}"/>
    <cellStyle name="Обычный 7 2 10 3" xfId="2442" xr:uid="{00000000-0005-0000-0000-0000A7100000}"/>
    <cellStyle name="Обычный 7 2 10 3 2" xfId="4638" xr:uid="{00000000-0005-0000-0000-0000A8100000}"/>
    <cellStyle name="Обычный 7 2 10 4" xfId="3252" xr:uid="{00000000-0005-0000-0000-0000A9100000}"/>
    <cellStyle name="Обычный 7 2 11" xfId="733" xr:uid="{00000000-0005-0000-0000-0000AA100000}"/>
    <cellStyle name="Обычный 7 2 11 2" xfId="2007" xr:uid="{00000000-0005-0000-0000-0000AB100000}"/>
    <cellStyle name="Обычный 7 2 11 2 2" xfId="5602" xr:uid="{00000000-0005-0000-0000-0000AC100000}"/>
    <cellStyle name="Обычный 7 2 11 2 3" xfId="4213" xr:uid="{00000000-0005-0000-0000-0000AD100000}"/>
    <cellStyle name="Обычный 7 2 11 3" xfId="2711" xr:uid="{00000000-0005-0000-0000-0000AE100000}"/>
    <cellStyle name="Обычный 7 2 11 3 2" xfId="4906" xr:uid="{00000000-0005-0000-0000-0000AF100000}"/>
    <cellStyle name="Обычный 7 2 11 4" xfId="3520" xr:uid="{00000000-0005-0000-0000-0000B0100000}"/>
    <cellStyle name="Обычный 7 2 12" xfId="907" xr:uid="{00000000-0005-0000-0000-0000B1100000}"/>
    <cellStyle name="Обычный 7 2 12 2" xfId="5775" xr:uid="{00000000-0005-0000-0000-0000B2100000}"/>
    <cellStyle name="Обычный 7 2 12 3" xfId="3596" xr:uid="{00000000-0005-0000-0000-0000B3100000}"/>
    <cellStyle name="Обычный 7 2 13" xfId="1389" xr:uid="{00000000-0005-0000-0000-0000B4100000}"/>
    <cellStyle name="Обычный 7 2 13 2" xfId="5953" xr:uid="{00000000-0005-0000-0000-0000B5100000}"/>
    <cellStyle name="Обычный 7 2 14" xfId="2088" xr:uid="{00000000-0005-0000-0000-0000B6100000}"/>
    <cellStyle name="Обычный 7 2 14 2" xfId="6632" xr:uid="{00000000-0005-0000-0000-0000B7100000}"/>
    <cellStyle name="Обычный 7 2 15" xfId="4984" xr:uid="{00000000-0005-0000-0000-0000B8100000}"/>
    <cellStyle name="Обычный 7 2 16" xfId="4289" xr:uid="{00000000-0005-0000-0000-0000B9100000}"/>
    <cellStyle name="Обычный 7 2 17" xfId="2903" xr:uid="{00000000-0005-0000-0000-0000BA100000}"/>
    <cellStyle name="Обычный 7 2 2" xfId="131" xr:uid="{00000000-0005-0000-0000-0000BB100000}"/>
    <cellStyle name="Обычный 7 2 2 10" xfId="2117" xr:uid="{00000000-0005-0000-0000-0000BC100000}"/>
    <cellStyle name="Обычный 7 2 2 10 2" xfId="6633" xr:uid="{00000000-0005-0000-0000-0000BD100000}"/>
    <cellStyle name="Обычный 7 2 2 11" xfId="5008" xr:uid="{00000000-0005-0000-0000-0000BE100000}"/>
    <cellStyle name="Обычный 7 2 2 12" xfId="4313" xr:uid="{00000000-0005-0000-0000-0000BF100000}"/>
    <cellStyle name="Обычный 7 2 2 13" xfId="2927" xr:uid="{00000000-0005-0000-0000-0000C0100000}"/>
    <cellStyle name="Обычный 7 2 2 2" xfId="221" xr:uid="{00000000-0005-0000-0000-0000C1100000}"/>
    <cellStyle name="Обычный 7 2 2 2 10" xfId="5098" xr:uid="{00000000-0005-0000-0000-0000C2100000}"/>
    <cellStyle name="Обычный 7 2 2 2 11" xfId="4403" xr:uid="{00000000-0005-0000-0000-0000C3100000}"/>
    <cellStyle name="Обычный 7 2 2 2 12" xfId="3017" xr:uid="{00000000-0005-0000-0000-0000C4100000}"/>
    <cellStyle name="Обычный 7 2 2 2 2" xfId="222" xr:uid="{00000000-0005-0000-0000-0000C5100000}"/>
    <cellStyle name="Обычный 7 2 2 2 2 10" xfId="3018" xr:uid="{00000000-0005-0000-0000-0000C6100000}"/>
    <cellStyle name="Обычный 7 2 2 2 2 2" xfId="394" xr:uid="{00000000-0005-0000-0000-0000C7100000}"/>
    <cellStyle name="Обычный 7 2 2 2 2 2 2" xfId="1113" xr:uid="{00000000-0005-0000-0000-0000C8100000}"/>
    <cellStyle name="Обычный 7 2 2 2 2 2 2 2" xfId="6138" xr:uid="{00000000-0005-0000-0000-0000C9100000}"/>
    <cellStyle name="Обычный 7 2 2 2 2 2 2 3" xfId="3882" xr:uid="{00000000-0005-0000-0000-0000CA100000}"/>
    <cellStyle name="Обычный 7 2 2 2 2 2 3" xfId="1675" xr:uid="{00000000-0005-0000-0000-0000CB100000}"/>
    <cellStyle name="Обычный 7 2 2 2 2 2 3 2" xfId="6815" xr:uid="{00000000-0005-0000-0000-0000CC100000}"/>
    <cellStyle name="Обычный 7 2 2 2 2 2 4" xfId="2379" xr:uid="{00000000-0005-0000-0000-0000CD100000}"/>
    <cellStyle name="Обычный 7 2 2 2 2 2 4 2" xfId="5270" xr:uid="{00000000-0005-0000-0000-0000CE100000}"/>
    <cellStyle name="Обычный 7 2 2 2 2 2 5" xfId="4575" xr:uid="{00000000-0005-0000-0000-0000CF100000}"/>
    <cellStyle name="Обычный 7 2 2 2 2 2 6" xfId="3189" xr:uid="{00000000-0005-0000-0000-0000D0100000}"/>
    <cellStyle name="Обычный 7 2 2 2 2 3" xfId="565" xr:uid="{00000000-0005-0000-0000-0000D1100000}"/>
    <cellStyle name="Обычный 7 2 2 2 2 3 2" xfId="1276" xr:uid="{00000000-0005-0000-0000-0000D2100000}"/>
    <cellStyle name="Обычный 7 2 2 2 2 3 2 2" xfId="6301" xr:uid="{00000000-0005-0000-0000-0000D3100000}"/>
    <cellStyle name="Обычный 7 2 2 2 2 3 2 3" xfId="4053" xr:uid="{00000000-0005-0000-0000-0000D4100000}"/>
    <cellStyle name="Обычный 7 2 2 2 2 3 3" xfId="1846" xr:uid="{00000000-0005-0000-0000-0000D5100000}"/>
    <cellStyle name="Обычный 7 2 2 2 2 3 3 2" xfId="6977" xr:uid="{00000000-0005-0000-0000-0000D6100000}"/>
    <cellStyle name="Обычный 7 2 2 2 2 3 4" xfId="2550" xr:uid="{00000000-0005-0000-0000-0000D7100000}"/>
    <cellStyle name="Обычный 7 2 2 2 2 3 4 2" xfId="5441" xr:uid="{00000000-0005-0000-0000-0000D8100000}"/>
    <cellStyle name="Обычный 7 2 2 2 2 3 5" xfId="4746" xr:uid="{00000000-0005-0000-0000-0000D9100000}"/>
    <cellStyle name="Обычный 7 2 2 2 2 3 6" xfId="3360" xr:uid="{00000000-0005-0000-0000-0000DA100000}"/>
    <cellStyle name="Обычный 7 2 2 2 2 4" xfId="736" xr:uid="{00000000-0005-0000-0000-0000DB100000}"/>
    <cellStyle name="Обычный 7 2 2 2 2 4 2" xfId="2010" xr:uid="{00000000-0005-0000-0000-0000DC100000}"/>
    <cellStyle name="Обычный 7 2 2 2 2 4 2 2" xfId="5605" xr:uid="{00000000-0005-0000-0000-0000DD100000}"/>
    <cellStyle name="Обычный 7 2 2 2 2 4 2 3" xfId="4216" xr:uid="{00000000-0005-0000-0000-0000DE100000}"/>
    <cellStyle name="Обычный 7 2 2 2 2 4 3" xfId="2714" xr:uid="{00000000-0005-0000-0000-0000DF100000}"/>
    <cellStyle name="Обычный 7 2 2 2 2 4 3 2" xfId="4909" xr:uid="{00000000-0005-0000-0000-0000E0100000}"/>
    <cellStyle name="Обычный 7 2 2 2 2 4 4" xfId="3523" xr:uid="{00000000-0005-0000-0000-0000E1100000}"/>
    <cellStyle name="Обычный 7 2 2 2 2 5" xfId="910" xr:uid="{00000000-0005-0000-0000-0000E2100000}"/>
    <cellStyle name="Обычный 7 2 2 2 2 5 2" xfId="5778" xr:uid="{00000000-0005-0000-0000-0000E3100000}"/>
    <cellStyle name="Обычный 7 2 2 2 2 5 3" xfId="3711" xr:uid="{00000000-0005-0000-0000-0000E4100000}"/>
    <cellStyle name="Обычный 7 2 2 2 2 6" xfId="1504" xr:uid="{00000000-0005-0000-0000-0000E5100000}"/>
    <cellStyle name="Обычный 7 2 2 2 2 6 2" xfId="5956" xr:uid="{00000000-0005-0000-0000-0000E6100000}"/>
    <cellStyle name="Обычный 7 2 2 2 2 7" xfId="2208" xr:uid="{00000000-0005-0000-0000-0000E7100000}"/>
    <cellStyle name="Обычный 7 2 2 2 2 7 2" xfId="6635" xr:uid="{00000000-0005-0000-0000-0000E8100000}"/>
    <cellStyle name="Обычный 7 2 2 2 2 8" xfId="5099" xr:uid="{00000000-0005-0000-0000-0000E9100000}"/>
    <cellStyle name="Обычный 7 2 2 2 2 9" xfId="4404" xr:uid="{00000000-0005-0000-0000-0000EA100000}"/>
    <cellStyle name="Обычный 7 2 2 2 3" xfId="223" xr:uid="{00000000-0005-0000-0000-0000EB100000}"/>
    <cellStyle name="Обычный 7 2 2 2 3 10" xfId="3019" xr:uid="{00000000-0005-0000-0000-0000EC100000}"/>
    <cellStyle name="Обычный 7 2 2 2 3 2" xfId="395" xr:uid="{00000000-0005-0000-0000-0000ED100000}"/>
    <cellStyle name="Обычный 7 2 2 2 3 2 2" xfId="1114" xr:uid="{00000000-0005-0000-0000-0000EE100000}"/>
    <cellStyle name="Обычный 7 2 2 2 3 2 2 2" xfId="6139" xr:uid="{00000000-0005-0000-0000-0000EF100000}"/>
    <cellStyle name="Обычный 7 2 2 2 3 2 2 3" xfId="3883" xr:uid="{00000000-0005-0000-0000-0000F0100000}"/>
    <cellStyle name="Обычный 7 2 2 2 3 2 3" xfId="1676" xr:uid="{00000000-0005-0000-0000-0000F1100000}"/>
    <cellStyle name="Обычный 7 2 2 2 3 2 3 2" xfId="6816" xr:uid="{00000000-0005-0000-0000-0000F2100000}"/>
    <cellStyle name="Обычный 7 2 2 2 3 2 4" xfId="2380" xr:uid="{00000000-0005-0000-0000-0000F3100000}"/>
    <cellStyle name="Обычный 7 2 2 2 3 2 4 2" xfId="5271" xr:uid="{00000000-0005-0000-0000-0000F4100000}"/>
    <cellStyle name="Обычный 7 2 2 2 3 2 5" xfId="4576" xr:uid="{00000000-0005-0000-0000-0000F5100000}"/>
    <cellStyle name="Обычный 7 2 2 2 3 2 6" xfId="3190" xr:uid="{00000000-0005-0000-0000-0000F6100000}"/>
    <cellStyle name="Обычный 7 2 2 2 3 3" xfId="566" xr:uid="{00000000-0005-0000-0000-0000F7100000}"/>
    <cellStyle name="Обычный 7 2 2 2 3 3 2" xfId="1277" xr:uid="{00000000-0005-0000-0000-0000F8100000}"/>
    <cellStyle name="Обычный 7 2 2 2 3 3 2 2" xfId="6302" xr:uid="{00000000-0005-0000-0000-0000F9100000}"/>
    <cellStyle name="Обычный 7 2 2 2 3 3 2 3" xfId="4054" xr:uid="{00000000-0005-0000-0000-0000FA100000}"/>
    <cellStyle name="Обычный 7 2 2 2 3 3 3" xfId="1847" xr:uid="{00000000-0005-0000-0000-0000FB100000}"/>
    <cellStyle name="Обычный 7 2 2 2 3 3 3 2" xfId="6978" xr:uid="{00000000-0005-0000-0000-0000FC100000}"/>
    <cellStyle name="Обычный 7 2 2 2 3 3 4" xfId="2551" xr:uid="{00000000-0005-0000-0000-0000FD100000}"/>
    <cellStyle name="Обычный 7 2 2 2 3 3 4 2" xfId="5442" xr:uid="{00000000-0005-0000-0000-0000FE100000}"/>
    <cellStyle name="Обычный 7 2 2 2 3 3 5" xfId="4747" xr:uid="{00000000-0005-0000-0000-0000FF100000}"/>
    <cellStyle name="Обычный 7 2 2 2 3 3 6" xfId="3361" xr:uid="{00000000-0005-0000-0000-000000110000}"/>
    <cellStyle name="Обычный 7 2 2 2 3 4" xfId="737" xr:uid="{00000000-0005-0000-0000-000001110000}"/>
    <cellStyle name="Обычный 7 2 2 2 3 4 2" xfId="2011" xr:uid="{00000000-0005-0000-0000-000002110000}"/>
    <cellStyle name="Обычный 7 2 2 2 3 4 2 2" xfId="5606" xr:uid="{00000000-0005-0000-0000-000003110000}"/>
    <cellStyle name="Обычный 7 2 2 2 3 4 2 3" xfId="4217" xr:uid="{00000000-0005-0000-0000-000004110000}"/>
    <cellStyle name="Обычный 7 2 2 2 3 4 3" xfId="2715" xr:uid="{00000000-0005-0000-0000-000005110000}"/>
    <cellStyle name="Обычный 7 2 2 2 3 4 3 2" xfId="4910" xr:uid="{00000000-0005-0000-0000-000006110000}"/>
    <cellStyle name="Обычный 7 2 2 2 3 4 4" xfId="3524" xr:uid="{00000000-0005-0000-0000-000007110000}"/>
    <cellStyle name="Обычный 7 2 2 2 3 5" xfId="911" xr:uid="{00000000-0005-0000-0000-000008110000}"/>
    <cellStyle name="Обычный 7 2 2 2 3 5 2" xfId="5779" xr:uid="{00000000-0005-0000-0000-000009110000}"/>
    <cellStyle name="Обычный 7 2 2 2 3 5 3" xfId="3712" xr:uid="{00000000-0005-0000-0000-00000A110000}"/>
    <cellStyle name="Обычный 7 2 2 2 3 6" xfId="1505" xr:uid="{00000000-0005-0000-0000-00000B110000}"/>
    <cellStyle name="Обычный 7 2 2 2 3 6 2" xfId="5957" xr:uid="{00000000-0005-0000-0000-00000C110000}"/>
    <cellStyle name="Обычный 7 2 2 2 3 7" xfId="2209" xr:uid="{00000000-0005-0000-0000-00000D110000}"/>
    <cellStyle name="Обычный 7 2 2 2 3 7 2" xfId="6636" xr:uid="{00000000-0005-0000-0000-00000E110000}"/>
    <cellStyle name="Обычный 7 2 2 2 3 8" xfId="5100" xr:uid="{00000000-0005-0000-0000-00000F110000}"/>
    <cellStyle name="Обычный 7 2 2 2 3 9" xfId="4405" xr:uid="{00000000-0005-0000-0000-000010110000}"/>
    <cellStyle name="Обычный 7 2 2 2 4" xfId="393" xr:uid="{00000000-0005-0000-0000-000011110000}"/>
    <cellStyle name="Обычный 7 2 2 2 4 2" xfId="1112" xr:uid="{00000000-0005-0000-0000-000012110000}"/>
    <cellStyle name="Обычный 7 2 2 2 4 2 2" xfId="6137" xr:uid="{00000000-0005-0000-0000-000013110000}"/>
    <cellStyle name="Обычный 7 2 2 2 4 2 3" xfId="3881" xr:uid="{00000000-0005-0000-0000-000014110000}"/>
    <cellStyle name="Обычный 7 2 2 2 4 3" xfId="1674" xr:uid="{00000000-0005-0000-0000-000015110000}"/>
    <cellStyle name="Обычный 7 2 2 2 4 3 2" xfId="6814" xr:uid="{00000000-0005-0000-0000-000016110000}"/>
    <cellStyle name="Обычный 7 2 2 2 4 4" xfId="2378" xr:uid="{00000000-0005-0000-0000-000017110000}"/>
    <cellStyle name="Обычный 7 2 2 2 4 4 2" xfId="5269" xr:uid="{00000000-0005-0000-0000-000018110000}"/>
    <cellStyle name="Обычный 7 2 2 2 4 5" xfId="4574" xr:uid="{00000000-0005-0000-0000-000019110000}"/>
    <cellStyle name="Обычный 7 2 2 2 4 6" xfId="3188" xr:uid="{00000000-0005-0000-0000-00001A110000}"/>
    <cellStyle name="Обычный 7 2 2 2 5" xfId="564" xr:uid="{00000000-0005-0000-0000-00001B110000}"/>
    <cellStyle name="Обычный 7 2 2 2 5 2" xfId="1275" xr:uid="{00000000-0005-0000-0000-00001C110000}"/>
    <cellStyle name="Обычный 7 2 2 2 5 2 2" xfId="6300" xr:uid="{00000000-0005-0000-0000-00001D110000}"/>
    <cellStyle name="Обычный 7 2 2 2 5 2 3" xfId="4052" xr:uid="{00000000-0005-0000-0000-00001E110000}"/>
    <cellStyle name="Обычный 7 2 2 2 5 3" xfId="1845" xr:uid="{00000000-0005-0000-0000-00001F110000}"/>
    <cellStyle name="Обычный 7 2 2 2 5 3 2" xfId="6976" xr:uid="{00000000-0005-0000-0000-000020110000}"/>
    <cellStyle name="Обычный 7 2 2 2 5 4" xfId="2549" xr:uid="{00000000-0005-0000-0000-000021110000}"/>
    <cellStyle name="Обычный 7 2 2 2 5 4 2" xfId="5440" xr:uid="{00000000-0005-0000-0000-000022110000}"/>
    <cellStyle name="Обычный 7 2 2 2 5 5" xfId="4745" xr:uid="{00000000-0005-0000-0000-000023110000}"/>
    <cellStyle name="Обычный 7 2 2 2 5 6" xfId="3359" xr:uid="{00000000-0005-0000-0000-000024110000}"/>
    <cellStyle name="Обычный 7 2 2 2 6" xfId="735" xr:uid="{00000000-0005-0000-0000-000025110000}"/>
    <cellStyle name="Обычный 7 2 2 2 6 2" xfId="2009" xr:uid="{00000000-0005-0000-0000-000026110000}"/>
    <cellStyle name="Обычный 7 2 2 2 6 2 2" xfId="5604" xr:uid="{00000000-0005-0000-0000-000027110000}"/>
    <cellStyle name="Обычный 7 2 2 2 6 2 3" xfId="4215" xr:uid="{00000000-0005-0000-0000-000028110000}"/>
    <cellStyle name="Обычный 7 2 2 2 6 3" xfId="2713" xr:uid="{00000000-0005-0000-0000-000029110000}"/>
    <cellStyle name="Обычный 7 2 2 2 6 3 2" xfId="4908" xr:uid="{00000000-0005-0000-0000-00002A110000}"/>
    <cellStyle name="Обычный 7 2 2 2 6 4" xfId="3522" xr:uid="{00000000-0005-0000-0000-00002B110000}"/>
    <cellStyle name="Обычный 7 2 2 2 7" xfId="909" xr:uid="{00000000-0005-0000-0000-00002C110000}"/>
    <cellStyle name="Обычный 7 2 2 2 7 2" xfId="5777" xr:uid="{00000000-0005-0000-0000-00002D110000}"/>
    <cellStyle name="Обычный 7 2 2 2 7 3" xfId="3710" xr:uid="{00000000-0005-0000-0000-00002E110000}"/>
    <cellStyle name="Обычный 7 2 2 2 8" xfId="1503" xr:uid="{00000000-0005-0000-0000-00002F110000}"/>
    <cellStyle name="Обычный 7 2 2 2 8 2" xfId="5955" xr:uid="{00000000-0005-0000-0000-000030110000}"/>
    <cellStyle name="Обычный 7 2 2 2 9" xfId="2207" xr:uid="{00000000-0005-0000-0000-000031110000}"/>
    <cellStyle name="Обычный 7 2 2 2 9 2" xfId="6634" xr:uid="{00000000-0005-0000-0000-000032110000}"/>
    <cellStyle name="Обычный 7 2 2 3" xfId="224" xr:uid="{00000000-0005-0000-0000-000033110000}"/>
    <cellStyle name="Обычный 7 2 2 3 10" xfId="3020" xr:uid="{00000000-0005-0000-0000-000034110000}"/>
    <cellStyle name="Обычный 7 2 2 3 2" xfId="396" xr:uid="{00000000-0005-0000-0000-000035110000}"/>
    <cellStyle name="Обычный 7 2 2 3 2 2" xfId="1115" xr:uid="{00000000-0005-0000-0000-000036110000}"/>
    <cellStyle name="Обычный 7 2 2 3 2 2 2" xfId="6140" xr:uid="{00000000-0005-0000-0000-000037110000}"/>
    <cellStyle name="Обычный 7 2 2 3 2 2 3" xfId="3884" xr:uid="{00000000-0005-0000-0000-000038110000}"/>
    <cellStyle name="Обычный 7 2 2 3 2 3" xfId="1677" xr:uid="{00000000-0005-0000-0000-000039110000}"/>
    <cellStyle name="Обычный 7 2 2 3 2 3 2" xfId="6817" xr:uid="{00000000-0005-0000-0000-00003A110000}"/>
    <cellStyle name="Обычный 7 2 2 3 2 4" xfId="2381" xr:uid="{00000000-0005-0000-0000-00003B110000}"/>
    <cellStyle name="Обычный 7 2 2 3 2 4 2" xfId="5272" xr:uid="{00000000-0005-0000-0000-00003C110000}"/>
    <cellStyle name="Обычный 7 2 2 3 2 5" xfId="4577" xr:uid="{00000000-0005-0000-0000-00003D110000}"/>
    <cellStyle name="Обычный 7 2 2 3 2 6" xfId="3191" xr:uid="{00000000-0005-0000-0000-00003E110000}"/>
    <cellStyle name="Обычный 7 2 2 3 3" xfId="567" xr:uid="{00000000-0005-0000-0000-00003F110000}"/>
    <cellStyle name="Обычный 7 2 2 3 3 2" xfId="1278" xr:uid="{00000000-0005-0000-0000-000040110000}"/>
    <cellStyle name="Обычный 7 2 2 3 3 2 2" xfId="6303" xr:uid="{00000000-0005-0000-0000-000041110000}"/>
    <cellStyle name="Обычный 7 2 2 3 3 2 3" xfId="4055" xr:uid="{00000000-0005-0000-0000-000042110000}"/>
    <cellStyle name="Обычный 7 2 2 3 3 3" xfId="1848" xr:uid="{00000000-0005-0000-0000-000043110000}"/>
    <cellStyle name="Обычный 7 2 2 3 3 3 2" xfId="6979" xr:uid="{00000000-0005-0000-0000-000044110000}"/>
    <cellStyle name="Обычный 7 2 2 3 3 4" xfId="2552" xr:uid="{00000000-0005-0000-0000-000045110000}"/>
    <cellStyle name="Обычный 7 2 2 3 3 4 2" xfId="5443" xr:uid="{00000000-0005-0000-0000-000046110000}"/>
    <cellStyle name="Обычный 7 2 2 3 3 5" xfId="4748" xr:uid="{00000000-0005-0000-0000-000047110000}"/>
    <cellStyle name="Обычный 7 2 2 3 3 6" xfId="3362" xr:uid="{00000000-0005-0000-0000-000048110000}"/>
    <cellStyle name="Обычный 7 2 2 3 4" xfId="738" xr:uid="{00000000-0005-0000-0000-000049110000}"/>
    <cellStyle name="Обычный 7 2 2 3 4 2" xfId="2012" xr:uid="{00000000-0005-0000-0000-00004A110000}"/>
    <cellStyle name="Обычный 7 2 2 3 4 2 2" xfId="5607" xr:uid="{00000000-0005-0000-0000-00004B110000}"/>
    <cellStyle name="Обычный 7 2 2 3 4 2 3" xfId="4218" xr:uid="{00000000-0005-0000-0000-00004C110000}"/>
    <cellStyle name="Обычный 7 2 2 3 4 3" xfId="2716" xr:uid="{00000000-0005-0000-0000-00004D110000}"/>
    <cellStyle name="Обычный 7 2 2 3 4 3 2" xfId="4911" xr:uid="{00000000-0005-0000-0000-00004E110000}"/>
    <cellStyle name="Обычный 7 2 2 3 4 4" xfId="3525" xr:uid="{00000000-0005-0000-0000-00004F110000}"/>
    <cellStyle name="Обычный 7 2 2 3 5" xfId="912" xr:uid="{00000000-0005-0000-0000-000050110000}"/>
    <cellStyle name="Обычный 7 2 2 3 5 2" xfId="5780" xr:uid="{00000000-0005-0000-0000-000051110000}"/>
    <cellStyle name="Обычный 7 2 2 3 5 3" xfId="3713" xr:uid="{00000000-0005-0000-0000-000052110000}"/>
    <cellStyle name="Обычный 7 2 2 3 6" xfId="1506" xr:uid="{00000000-0005-0000-0000-000053110000}"/>
    <cellStyle name="Обычный 7 2 2 3 6 2" xfId="5958" xr:uid="{00000000-0005-0000-0000-000054110000}"/>
    <cellStyle name="Обычный 7 2 2 3 7" xfId="2210" xr:uid="{00000000-0005-0000-0000-000055110000}"/>
    <cellStyle name="Обычный 7 2 2 3 7 2" xfId="6637" xr:uid="{00000000-0005-0000-0000-000056110000}"/>
    <cellStyle name="Обычный 7 2 2 3 8" xfId="5101" xr:uid="{00000000-0005-0000-0000-000057110000}"/>
    <cellStyle name="Обычный 7 2 2 3 9" xfId="4406" xr:uid="{00000000-0005-0000-0000-000058110000}"/>
    <cellStyle name="Обычный 7 2 2 4" xfId="225" xr:uid="{00000000-0005-0000-0000-000059110000}"/>
    <cellStyle name="Обычный 7 2 2 4 10" xfId="3021" xr:uid="{00000000-0005-0000-0000-00005A110000}"/>
    <cellStyle name="Обычный 7 2 2 4 2" xfId="397" xr:uid="{00000000-0005-0000-0000-00005B110000}"/>
    <cellStyle name="Обычный 7 2 2 4 2 2" xfId="1116" xr:uid="{00000000-0005-0000-0000-00005C110000}"/>
    <cellStyle name="Обычный 7 2 2 4 2 2 2" xfId="6141" xr:uid="{00000000-0005-0000-0000-00005D110000}"/>
    <cellStyle name="Обычный 7 2 2 4 2 2 3" xfId="3885" xr:uid="{00000000-0005-0000-0000-00005E110000}"/>
    <cellStyle name="Обычный 7 2 2 4 2 3" xfId="1678" xr:uid="{00000000-0005-0000-0000-00005F110000}"/>
    <cellStyle name="Обычный 7 2 2 4 2 3 2" xfId="6818" xr:uid="{00000000-0005-0000-0000-000060110000}"/>
    <cellStyle name="Обычный 7 2 2 4 2 4" xfId="2382" xr:uid="{00000000-0005-0000-0000-000061110000}"/>
    <cellStyle name="Обычный 7 2 2 4 2 4 2" xfId="5273" xr:uid="{00000000-0005-0000-0000-000062110000}"/>
    <cellStyle name="Обычный 7 2 2 4 2 5" xfId="4578" xr:uid="{00000000-0005-0000-0000-000063110000}"/>
    <cellStyle name="Обычный 7 2 2 4 2 6" xfId="3192" xr:uid="{00000000-0005-0000-0000-000064110000}"/>
    <cellStyle name="Обычный 7 2 2 4 3" xfId="568" xr:uid="{00000000-0005-0000-0000-000065110000}"/>
    <cellStyle name="Обычный 7 2 2 4 3 2" xfId="1279" xr:uid="{00000000-0005-0000-0000-000066110000}"/>
    <cellStyle name="Обычный 7 2 2 4 3 2 2" xfId="6304" xr:uid="{00000000-0005-0000-0000-000067110000}"/>
    <cellStyle name="Обычный 7 2 2 4 3 2 3" xfId="4056" xr:uid="{00000000-0005-0000-0000-000068110000}"/>
    <cellStyle name="Обычный 7 2 2 4 3 3" xfId="1849" xr:uid="{00000000-0005-0000-0000-000069110000}"/>
    <cellStyle name="Обычный 7 2 2 4 3 3 2" xfId="6980" xr:uid="{00000000-0005-0000-0000-00006A110000}"/>
    <cellStyle name="Обычный 7 2 2 4 3 4" xfId="2553" xr:uid="{00000000-0005-0000-0000-00006B110000}"/>
    <cellStyle name="Обычный 7 2 2 4 3 4 2" xfId="5444" xr:uid="{00000000-0005-0000-0000-00006C110000}"/>
    <cellStyle name="Обычный 7 2 2 4 3 5" xfId="4749" xr:uid="{00000000-0005-0000-0000-00006D110000}"/>
    <cellStyle name="Обычный 7 2 2 4 3 6" xfId="3363" xr:uid="{00000000-0005-0000-0000-00006E110000}"/>
    <cellStyle name="Обычный 7 2 2 4 4" xfId="739" xr:uid="{00000000-0005-0000-0000-00006F110000}"/>
    <cellStyle name="Обычный 7 2 2 4 4 2" xfId="2013" xr:uid="{00000000-0005-0000-0000-000070110000}"/>
    <cellStyle name="Обычный 7 2 2 4 4 2 2" xfId="5608" xr:uid="{00000000-0005-0000-0000-000071110000}"/>
    <cellStyle name="Обычный 7 2 2 4 4 2 3" xfId="4219" xr:uid="{00000000-0005-0000-0000-000072110000}"/>
    <cellStyle name="Обычный 7 2 2 4 4 3" xfId="2717" xr:uid="{00000000-0005-0000-0000-000073110000}"/>
    <cellStyle name="Обычный 7 2 2 4 4 3 2" xfId="4912" xr:uid="{00000000-0005-0000-0000-000074110000}"/>
    <cellStyle name="Обычный 7 2 2 4 4 4" xfId="3526" xr:uid="{00000000-0005-0000-0000-000075110000}"/>
    <cellStyle name="Обычный 7 2 2 4 5" xfId="913" xr:uid="{00000000-0005-0000-0000-000076110000}"/>
    <cellStyle name="Обычный 7 2 2 4 5 2" xfId="5781" xr:uid="{00000000-0005-0000-0000-000077110000}"/>
    <cellStyle name="Обычный 7 2 2 4 5 3" xfId="3714" xr:uid="{00000000-0005-0000-0000-000078110000}"/>
    <cellStyle name="Обычный 7 2 2 4 6" xfId="1507" xr:uid="{00000000-0005-0000-0000-000079110000}"/>
    <cellStyle name="Обычный 7 2 2 4 6 2" xfId="5959" xr:uid="{00000000-0005-0000-0000-00007A110000}"/>
    <cellStyle name="Обычный 7 2 2 4 7" xfId="2211" xr:uid="{00000000-0005-0000-0000-00007B110000}"/>
    <cellStyle name="Обычный 7 2 2 4 7 2" xfId="6638" xr:uid="{00000000-0005-0000-0000-00007C110000}"/>
    <cellStyle name="Обычный 7 2 2 4 8" xfId="5102" xr:uid="{00000000-0005-0000-0000-00007D110000}"/>
    <cellStyle name="Обычный 7 2 2 4 9" xfId="4407" xr:uid="{00000000-0005-0000-0000-00007E110000}"/>
    <cellStyle name="Обычный 7 2 2 5" xfId="303" xr:uid="{00000000-0005-0000-0000-00007F110000}"/>
    <cellStyle name="Обычный 7 2 2 5 2" xfId="1022" xr:uid="{00000000-0005-0000-0000-000080110000}"/>
    <cellStyle name="Обычный 7 2 2 5 2 2" xfId="6047" xr:uid="{00000000-0005-0000-0000-000081110000}"/>
    <cellStyle name="Обычный 7 2 2 5 2 3" xfId="3791" xr:uid="{00000000-0005-0000-0000-000082110000}"/>
    <cellStyle name="Обычный 7 2 2 5 3" xfId="1584" xr:uid="{00000000-0005-0000-0000-000083110000}"/>
    <cellStyle name="Обычный 7 2 2 5 3 2" xfId="6724" xr:uid="{00000000-0005-0000-0000-000084110000}"/>
    <cellStyle name="Обычный 7 2 2 5 4" xfId="2288" xr:uid="{00000000-0005-0000-0000-000085110000}"/>
    <cellStyle name="Обычный 7 2 2 5 4 2" xfId="5179" xr:uid="{00000000-0005-0000-0000-000086110000}"/>
    <cellStyle name="Обычный 7 2 2 5 5" xfId="4484" xr:uid="{00000000-0005-0000-0000-000087110000}"/>
    <cellStyle name="Обычный 7 2 2 5 6" xfId="3098" xr:uid="{00000000-0005-0000-0000-000088110000}"/>
    <cellStyle name="Обычный 7 2 2 6" xfId="474" xr:uid="{00000000-0005-0000-0000-000089110000}"/>
    <cellStyle name="Обычный 7 2 2 6 2" xfId="1274" xr:uid="{00000000-0005-0000-0000-00008A110000}"/>
    <cellStyle name="Обычный 7 2 2 6 2 2" xfId="6299" xr:uid="{00000000-0005-0000-0000-00008B110000}"/>
    <cellStyle name="Обычный 7 2 2 6 2 3" xfId="3962" xr:uid="{00000000-0005-0000-0000-00008C110000}"/>
    <cellStyle name="Обычный 7 2 2 6 3" xfId="1755" xr:uid="{00000000-0005-0000-0000-00008D110000}"/>
    <cellStyle name="Обычный 7 2 2 6 3 2" xfId="6975" xr:uid="{00000000-0005-0000-0000-00008E110000}"/>
    <cellStyle name="Обычный 7 2 2 6 4" xfId="2459" xr:uid="{00000000-0005-0000-0000-00008F110000}"/>
    <cellStyle name="Обычный 7 2 2 6 4 2" xfId="5350" xr:uid="{00000000-0005-0000-0000-000090110000}"/>
    <cellStyle name="Обычный 7 2 2 6 5" xfId="4655" xr:uid="{00000000-0005-0000-0000-000091110000}"/>
    <cellStyle name="Обычный 7 2 2 6 6" xfId="3269" xr:uid="{00000000-0005-0000-0000-000092110000}"/>
    <cellStyle name="Обычный 7 2 2 7" xfId="734" xr:uid="{00000000-0005-0000-0000-000093110000}"/>
    <cellStyle name="Обычный 7 2 2 7 2" xfId="2008" xr:uid="{00000000-0005-0000-0000-000094110000}"/>
    <cellStyle name="Обычный 7 2 2 7 2 2" xfId="5603" xr:uid="{00000000-0005-0000-0000-000095110000}"/>
    <cellStyle name="Обычный 7 2 2 7 2 3" xfId="4214" xr:uid="{00000000-0005-0000-0000-000096110000}"/>
    <cellStyle name="Обычный 7 2 2 7 3" xfId="2712" xr:uid="{00000000-0005-0000-0000-000097110000}"/>
    <cellStyle name="Обычный 7 2 2 7 3 2" xfId="4907" xr:uid="{00000000-0005-0000-0000-000098110000}"/>
    <cellStyle name="Обычный 7 2 2 7 4" xfId="3521" xr:uid="{00000000-0005-0000-0000-000099110000}"/>
    <cellStyle name="Обычный 7 2 2 8" xfId="908" xr:uid="{00000000-0005-0000-0000-00009A110000}"/>
    <cellStyle name="Обычный 7 2 2 8 2" xfId="5776" xr:uid="{00000000-0005-0000-0000-00009B110000}"/>
    <cellStyle name="Обычный 7 2 2 8 3" xfId="3620" xr:uid="{00000000-0005-0000-0000-00009C110000}"/>
    <cellStyle name="Обычный 7 2 2 9" xfId="1413" xr:uid="{00000000-0005-0000-0000-00009D110000}"/>
    <cellStyle name="Обычный 7 2 2 9 2" xfId="5954" xr:uid="{00000000-0005-0000-0000-00009E110000}"/>
    <cellStyle name="Обычный 7 2 3" xfId="124" xr:uid="{00000000-0005-0000-0000-00009F110000}"/>
    <cellStyle name="Обычный 7 2 3 10" xfId="2110" xr:uid="{00000000-0005-0000-0000-0000A0110000}"/>
    <cellStyle name="Обычный 7 2 3 10 2" xfId="6639" xr:uid="{00000000-0005-0000-0000-0000A1110000}"/>
    <cellStyle name="Обычный 7 2 3 11" xfId="5001" xr:uid="{00000000-0005-0000-0000-0000A2110000}"/>
    <cellStyle name="Обычный 7 2 3 12" xfId="4306" xr:uid="{00000000-0005-0000-0000-0000A3110000}"/>
    <cellStyle name="Обычный 7 2 3 13" xfId="2920" xr:uid="{00000000-0005-0000-0000-0000A4110000}"/>
    <cellStyle name="Обычный 7 2 3 2" xfId="226" xr:uid="{00000000-0005-0000-0000-0000A5110000}"/>
    <cellStyle name="Обычный 7 2 3 2 10" xfId="5103" xr:uid="{00000000-0005-0000-0000-0000A6110000}"/>
    <cellStyle name="Обычный 7 2 3 2 11" xfId="4408" xr:uid="{00000000-0005-0000-0000-0000A7110000}"/>
    <cellStyle name="Обычный 7 2 3 2 12" xfId="3022" xr:uid="{00000000-0005-0000-0000-0000A8110000}"/>
    <cellStyle name="Обычный 7 2 3 2 2" xfId="227" xr:uid="{00000000-0005-0000-0000-0000A9110000}"/>
    <cellStyle name="Обычный 7 2 3 2 2 10" xfId="3023" xr:uid="{00000000-0005-0000-0000-0000AA110000}"/>
    <cellStyle name="Обычный 7 2 3 2 2 2" xfId="399" xr:uid="{00000000-0005-0000-0000-0000AB110000}"/>
    <cellStyle name="Обычный 7 2 3 2 2 2 2" xfId="1118" xr:uid="{00000000-0005-0000-0000-0000AC110000}"/>
    <cellStyle name="Обычный 7 2 3 2 2 2 2 2" xfId="6143" xr:uid="{00000000-0005-0000-0000-0000AD110000}"/>
    <cellStyle name="Обычный 7 2 3 2 2 2 2 3" xfId="3887" xr:uid="{00000000-0005-0000-0000-0000AE110000}"/>
    <cellStyle name="Обычный 7 2 3 2 2 2 3" xfId="1680" xr:uid="{00000000-0005-0000-0000-0000AF110000}"/>
    <cellStyle name="Обычный 7 2 3 2 2 2 3 2" xfId="6820" xr:uid="{00000000-0005-0000-0000-0000B0110000}"/>
    <cellStyle name="Обычный 7 2 3 2 2 2 4" xfId="2384" xr:uid="{00000000-0005-0000-0000-0000B1110000}"/>
    <cellStyle name="Обычный 7 2 3 2 2 2 4 2" xfId="5275" xr:uid="{00000000-0005-0000-0000-0000B2110000}"/>
    <cellStyle name="Обычный 7 2 3 2 2 2 5" xfId="4580" xr:uid="{00000000-0005-0000-0000-0000B3110000}"/>
    <cellStyle name="Обычный 7 2 3 2 2 2 6" xfId="3194" xr:uid="{00000000-0005-0000-0000-0000B4110000}"/>
    <cellStyle name="Обычный 7 2 3 2 2 3" xfId="570" xr:uid="{00000000-0005-0000-0000-0000B5110000}"/>
    <cellStyle name="Обычный 7 2 3 2 2 3 2" xfId="1282" xr:uid="{00000000-0005-0000-0000-0000B6110000}"/>
    <cellStyle name="Обычный 7 2 3 2 2 3 2 2" xfId="6307" xr:uid="{00000000-0005-0000-0000-0000B7110000}"/>
    <cellStyle name="Обычный 7 2 3 2 2 3 2 3" xfId="4058" xr:uid="{00000000-0005-0000-0000-0000B8110000}"/>
    <cellStyle name="Обычный 7 2 3 2 2 3 3" xfId="1851" xr:uid="{00000000-0005-0000-0000-0000B9110000}"/>
    <cellStyle name="Обычный 7 2 3 2 2 3 3 2" xfId="6983" xr:uid="{00000000-0005-0000-0000-0000BA110000}"/>
    <cellStyle name="Обычный 7 2 3 2 2 3 4" xfId="2555" xr:uid="{00000000-0005-0000-0000-0000BB110000}"/>
    <cellStyle name="Обычный 7 2 3 2 2 3 4 2" xfId="5446" xr:uid="{00000000-0005-0000-0000-0000BC110000}"/>
    <cellStyle name="Обычный 7 2 3 2 2 3 5" xfId="4751" xr:uid="{00000000-0005-0000-0000-0000BD110000}"/>
    <cellStyle name="Обычный 7 2 3 2 2 3 6" xfId="3365" xr:uid="{00000000-0005-0000-0000-0000BE110000}"/>
    <cellStyle name="Обычный 7 2 3 2 2 4" xfId="742" xr:uid="{00000000-0005-0000-0000-0000BF110000}"/>
    <cellStyle name="Обычный 7 2 3 2 2 4 2" xfId="2016" xr:uid="{00000000-0005-0000-0000-0000C0110000}"/>
    <cellStyle name="Обычный 7 2 3 2 2 4 2 2" xfId="5611" xr:uid="{00000000-0005-0000-0000-0000C1110000}"/>
    <cellStyle name="Обычный 7 2 3 2 2 4 2 3" xfId="4222" xr:uid="{00000000-0005-0000-0000-0000C2110000}"/>
    <cellStyle name="Обычный 7 2 3 2 2 4 3" xfId="2720" xr:uid="{00000000-0005-0000-0000-0000C3110000}"/>
    <cellStyle name="Обычный 7 2 3 2 2 4 3 2" xfId="4915" xr:uid="{00000000-0005-0000-0000-0000C4110000}"/>
    <cellStyle name="Обычный 7 2 3 2 2 4 4" xfId="3529" xr:uid="{00000000-0005-0000-0000-0000C5110000}"/>
    <cellStyle name="Обычный 7 2 3 2 2 5" xfId="916" xr:uid="{00000000-0005-0000-0000-0000C6110000}"/>
    <cellStyle name="Обычный 7 2 3 2 2 5 2" xfId="5784" xr:uid="{00000000-0005-0000-0000-0000C7110000}"/>
    <cellStyle name="Обычный 7 2 3 2 2 5 3" xfId="3716" xr:uid="{00000000-0005-0000-0000-0000C8110000}"/>
    <cellStyle name="Обычный 7 2 3 2 2 6" xfId="1509" xr:uid="{00000000-0005-0000-0000-0000C9110000}"/>
    <cellStyle name="Обычный 7 2 3 2 2 6 2" xfId="5962" xr:uid="{00000000-0005-0000-0000-0000CA110000}"/>
    <cellStyle name="Обычный 7 2 3 2 2 7" xfId="2213" xr:uid="{00000000-0005-0000-0000-0000CB110000}"/>
    <cellStyle name="Обычный 7 2 3 2 2 7 2" xfId="6641" xr:uid="{00000000-0005-0000-0000-0000CC110000}"/>
    <cellStyle name="Обычный 7 2 3 2 2 8" xfId="5104" xr:uid="{00000000-0005-0000-0000-0000CD110000}"/>
    <cellStyle name="Обычный 7 2 3 2 2 9" xfId="4409" xr:uid="{00000000-0005-0000-0000-0000CE110000}"/>
    <cellStyle name="Обычный 7 2 3 2 3" xfId="228" xr:uid="{00000000-0005-0000-0000-0000CF110000}"/>
    <cellStyle name="Обычный 7 2 3 2 3 10" xfId="3024" xr:uid="{00000000-0005-0000-0000-0000D0110000}"/>
    <cellStyle name="Обычный 7 2 3 2 3 2" xfId="400" xr:uid="{00000000-0005-0000-0000-0000D1110000}"/>
    <cellStyle name="Обычный 7 2 3 2 3 2 2" xfId="1119" xr:uid="{00000000-0005-0000-0000-0000D2110000}"/>
    <cellStyle name="Обычный 7 2 3 2 3 2 2 2" xfId="6144" xr:uid="{00000000-0005-0000-0000-0000D3110000}"/>
    <cellStyle name="Обычный 7 2 3 2 3 2 2 3" xfId="3888" xr:uid="{00000000-0005-0000-0000-0000D4110000}"/>
    <cellStyle name="Обычный 7 2 3 2 3 2 3" xfId="1681" xr:uid="{00000000-0005-0000-0000-0000D5110000}"/>
    <cellStyle name="Обычный 7 2 3 2 3 2 3 2" xfId="6821" xr:uid="{00000000-0005-0000-0000-0000D6110000}"/>
    <cellStyle name="Обычный 7 2 3 2 3 2 4" xfId="2385" xr:uid="{00000000-0005-0000-0000-0000D7110000}"/>
    <cellStyle name="Обычный 7 2 3 2 3 2 4 2" xfId="5276" xr:uid="{00000000-0005-0000-0000-0000D8110000}"/>
    <cellStyle name="Обычный 7 2 3 2 3 2 5" xfId="4581" xr:uid="{00000000-0005-0000-0000-0000D9110000}"/>
    <cellStyle name="Обычный 7 2 3 2 3 2 6" xfId="3195" xr:uid="{00000000-0005-0000-0000-0000DA110000}"/>
    <cellStyle name="Обычный 7 2 3 2 3 3" xfId="571" xr:uid="{00000000-0005-0000-0000-0000DB110000}"/>
    <cellStyle name="Обычный 7 2 3 2 3 3 2" xfId="1283" xr:uid="{00000000-0005-0000-0000-0000DC110000}"/>
    <cellStyle name="Обычный 7 2 3 2 3 3 2 2" xfId="6308" xr:uid="{00000000-0005-0000-0000-0000DD110000}"/>
    <cellStyle name="Обычный 7 2 3 2 3 3 2 3" xfId="4059" xr:uid="{00000000-0005-0000-0000-0000DE110000}"/>
    <cellStyle name="Обычный 7 2 3 2 3 3 3" xfId="1852" xr:uid="{00000000-0005-0000-0000-0000DF110000}"/>
    <cellStyle name="Обычный 7 2 3 2 3 3 3 2" xfId="6984" xr:uid="{00000000-0005-0000-0000-0000E0110000}"/>
    <cellStyle name="Обычный 7 2 3 2 3 3 4" xfId="2556" xr:uid="{00000000-0005-0000-0000-0000E1110000}"/>
    <cellStyle name="Обычный 7 2 3 2 3 3 4 2" xfId="5447" xr:uid="{00000000-0005-0000-0000-0000E2110000}"/>
    <cellStyle name="Обычный 7 2 3 2 3 3 5" xfId="4752" xr:uid="{00000000-0005-0000-0000-0000E3110000}"/>
    <cellStyle name="Обычный 7 2 3 2 3 3 6" xfId="3366" xr:uid="{00000000-0005-0000-0000-0000E4110000}"/>
    <cellStyle name="Обычный 7 2 3 2 3 4" xfId="743" xr:uid="{00000000-0005-0000-0000-0000E5110000}"/>
    <cellStyle name="Обычный 7 2 3 2 3 4 2" xfId="2017" xr:uid="{00000000-0005-0000-0000-0000E6110000}"/>
    <cellStyle name="Обычный 7 2 3 2 3 4 2 2" xfId="5612" xr:uid="{00000000-0005-0000-0000-0000E7110000}"/>
    <cellStyle name="Обычный 7 2 3 2 3 4 2 3" xfId="4223" xr:uid="{00000000-0005-0000-0000-0000E8110000}"/>
    <cellStyle name="Обычный 7 2 3 2 3 4 3" xfId="2721" xr:uid="{00000000-0005-0000-0000-0000E9110000}"/>
    <cellStyle name="Обычный 7 2 3 2 3 4 3 2" xfId="4916" xr:uid="{00000000-0005-0000-0000-0000EA110000}"/>
    <cellStyle name="Обычный 7 2 3 2 3 4 4" xfId="3530" xr:uid="{00000000-0005-0000-0000-0000EB110000}"/>
    <cellStyle name="Обычный 7 2 3 2 3 5" xfId="917" xr:uid="{00000000-0005-0000-0000-0000EC110000}"/>
    <cellStyle name="Обычный 7 2 3 2 3 5 2" xfId="5785" xr:uid="{00000000-0005-0000-0000-0000ED110000}"/>
    <cellStyle name="Обычный 7 2 3 2 3 5 3" xfId="3717" xr:uid="{00000000-0005-0000-0000-0000EE110000}"/>
    <cellStyle name="Обычный 7 2 3 2 3 6" xfId="1510" xr:uid="{00000000-0005-0000-0000-0000EF110000}"/>
    <cellStyle name="Обычный 7 2 3 2 3 6 2" xfId="5963" xr:uid="{00000000-0005-0000-0000-0000F0110000}"/>
    <cellStyle name="Обычный 7 2 3 2 3 7" xfId="2214" xr:uid="{00000000-0005-0000-0000-0000F1110000}"/>
    <cellStyle name="Обычный 7 2 3 2 3 7 2" xfId="6642" xr:uid="{00000000-0005-0000-0000-0000F2110000}"/>
    <cellStyle name="Обычный 7 2 3 2 3 8" xfId="5105" xr:uid="{00000000-0005-0000-0000-0000F3110000}"/>
    <cellStyle name="Обычный 7 2 3 2 3 9" xfId="4410" xr:uid="{00000000-0005-0000-0000-0000F4110000}"/>
    <cellStyle name="Обычный 7 2 3 2 4" xfId="398" xr:uid="{00000000-0005-0000-0000-0000F5110000}"/>
    <cellStyle name="Обычный 7 2 3 2 4 2" xfId="1117" xr:uid="{00000000-0005-0000-0000-0000F6110000}"/>
    <cellStyle name="Обычный 7 2 3 2 4 2 2" xfId="6142" xr:uid="{00000000-0005-0000-0000-0000F7110000}"/>
    <cellStyle name="Обычный 7 2 3 2 4 2 3" xfId="3886" xr:uid="{00000000-0005-0000-0000-0000F8110000}"/>
    <cellStyle name="Обычный 7 2 3 2 4 3" xfId="1679" xr:uid="{00000000-0005-0000-0000-0000F9110000}"/>
    <cellStyle name="Обычный 7 2 3 2 4 3 2" xfId="6819" xr:uid="{00000000-0005-0000-0000-0000FA110000}"/>
    <cellStyle name="Обычный 7 2 3 2 4 4" xfId="2383" xr:uid="{00000000-0005-0000-0000-0000FB110000}"/>
    <cellStyle name="Обычный 7 2 3 2 4 4 2" xfId="5274" xr:uid="{00000000-0005-0000-0000-0000FC110000}"/>
    <cellStyle name="Обычный 7 2 3 2 4 5" xfId="4579" xr:uid="{00000000-0005-0000-0000-0000FD110000}"/>
    <cellStyle name="Обычный 7 2 3 2 4 6" xfId="3193" xr:uid="{00000000-0005-0000-0000-0000FE110000}"/>
    <cellStyle name="Обычный 7 2 3 2 5" xfId="569" xr:uid="{00000000-0005-0000-0000-0000FF110000}"/>
    <cellStyle name="Обычный 7 2 3 2 5 2" xfId="1281" xr:uid="{00000000-0005-0000-0000-000000120000}"/>
    <cellStyle name="Обычный 7 2 3 2 5 2 2" xfId="6306" xr:uid="{00000000-0005-0000-0000-000001120000}"/>
    <cellStyle name="Обычный 7 2 3 2 5 2 3" xfId="4057" xr:uid="{00000000-0005-0000-0000-000002120000}"/>
    <cellStyle name="Обычный 7 2 3 2 5 3" xfId="1850" xr:uid="{00000000-0005-0000-0000-000003120000}"/>
    <cellStyle name="Обычный 7 2 3 2 5 3 2" xfId="6982" xr:uid="{00000000-0005-0000-0000-000004120000}"/>
    <cellStyle name="Обычный 7 2 3 2 5 4" xfId="2554" xr:uid="{00000000-0005-0000-0000-000005120000}"/>
    <cellStyle name="Обычный 7 2 3 2 5 4 2" xfId="5445" xr:uid="{00000000-0005-0000-0000-000006120000}"/>
    <cellStyle name="Обычный 7 2 3 2 5 5" xfId="4750" xr:uid="{00000000-0005-0000-0000-000007120000}"/>
    <cellStyle name="Обычный 7 2 3 2 5 6" xfId="3364" xr:uid="{00000000-0005-0000-0000-000008120000}"/>
    <cellStyle name="Обычный 7 2 3 2 6" xfId="741" xr:uid="{00000000-0005-0000-0000-000009120000}"/>
    <cellStyle name="Обычный 7 2 3 2 6 2" xfId="2015" xr:uid="{00000000-0005-0000-0000-00000A120000}"/>
    <cellStyle name="Обычный 7 2 3 2 6 2 2" xfId="5610" xr:uid="{00000000-0005-0000-0000-00000B120000}"/>
    <cellStyle name="Обычный 7 2 3 2 6 2 3" xfId="4221" xr:uid="{00000000-0005-0000-0000-00000C120000}"/>
    <cellStyle name="Обычный 7 2 3 2 6 3" xfId="2719" xr:uid="{00000000-0005-0000-0000-00000D120000}"/>
    <cellStyle name="Обычный 7 2 3 2 6 3 2" xfId="4914" xr:uid="{00000000-0005-0000-0000-00000E120000}"/>
    <cellStyle name="Обычный 7 2 3 2 6 4" xfId="3528" xr:uid="{00000000-0005-0000-0000-00000F120000}"/>
    <cellStyle name="Обычный 7 2 3 2 7" xfId="915" xr:uid="{00000000-0005-0000-0000-000010120000}"/>
    <cellStyle name="Обычный 7 2 3 2 7 2" xfId="5783" xr:uid="{00000000-0005-0000-0000-000011120000}"/>
    <cellStyle name="Обычный 7 2 3 2 7 3" xfId="3715" xr:uid="{00000000-0005-0000-0000-000012120000}"/>
    <cellStyle name="Обычный 7 2 3 2 8" xfId="1508" xr:uid="{00000000-0005-0000-0000-000013120000}"/>
    <cellStyle name="Обычный 7 2 3 2 8 2" xfId="5961" xr:uid="{00000000-0005-0000-0000-000014120000}"/>
    <cellStyle name="Обычный 7 2 3 2 9" xfId="2212" xr:uid="{00000000-0005-0000-0000-000015120000}"/>
    <cellStyle name="Обычный 7 2 3 2 9 2" xfId="6640" xr:uid="{00000000-0005-0000-0000-000016120000}"/>
    <cellStyle name="Обычный 7 2 3 3" xfId="229" xr:uid="{00000000-0005-0000-0000-000017120000}"/>
    <cellStyle name="Обычный 7 2 3 3 10" xfId="3025" xr:uid="{00000000-0005-0000-0000-000018120000}"/>
    <cellStyle name="Обычный 7 2 3 3 2" xfId="401" xr:uid="{00000000-0005-0000-0000-000019120000}"/>
    <cellStyle name="Обычный 7 2 3 3 2 2" xfId="1120" xr:uid="{00000000-0005-0000-0000-00001A120000}"/>
    <cellStyle name="Обычный 7 2 3 3 2 2 2" xfId="6145" xr:uid="{00000000-0005-0000-0000-00001B120000}"/>
    <cellStyle name="Обычный 7 2 3 3 2 2 3" xfId="3889" xr:uid="{00000000-0005-0000-0000-00001C120000}"/>
    <cellStyle name="Обычный 7 2 3 3 2 3" xfId="1682" xr:uid="{00000000-0005-0000-0000-00001D120000}"/>
    <cellStyle name="Обычный 7 2 3 3 2 3 2" xfId="6822" xr:uid="{00000000-0005-0000-0000-00001E120000}"/>
    <cellStyle name="Обычный 7 2 3 3 2 4" xfId="2386" xr:uid="{00000000-0005-0000-0000-00001F120000}"/>
    <cellStyle name="Обычный 7 2 3 3 2 4 2" xfId="5277" xr:uid="{00000000-0005-0000-0000-000020120000}"/>
    <cellStyle name="Обычный 7 2 3 3 2 5" xfId="4582" xr:uid="{00000000-0005-0000-0000-000021120000}"/>
    <cellStyle name="Обычный 7 2 3 3 2 6" xfId="3196" xr:uid="{00000000-0005-0000-0000-000022120000}"/>
    <cellStyle name="Обычный 7 2 3 3 3" xfId="572" xr:uid="{00000000-0005-0000-0000-000023120000}"/>
    <cellStyle name="Обычный 7 2 3 3 3 2" xfId="1284" xr:uid="{00000000-0005-0000-0000-000024120000}"/>
    <cellStyle name="Обычный 7 2 3 3 3 2 2" xfId="6309" xr:uid="{00000000-0005-0000-0000-000025120000}"/>
    <cellStyle name="Обычный 7 2 3 3 3 2 3" xfId="4060" xr:uid="{00000000-0005-0000-0000-000026120000}"/>
    <cellStyle name="Обычный 7 2 3 3 3 3" xfId="1853" xr:uid="{00000000-0005-0000-0000-000027120000}"/>
    <cellStyle name="Обычный 7 2 3 3 3 3 2" xfId="6985" xr:uid="{00000000-0005-0000-0000-000028120000}"/>
    <cellStyle name="Обычный 7 2 3 3 3 4" xfId="2557" xr:uid="{00000000-0005-0000-0000-000029120000}"/>
    <cellStyle name="Обычный 7 2 3 3 3 4 2" xfId="5448" xr:uid="{00000000-0005-0000-0000-00002A120000}"/>
    <cellStyle name="Обычный 7 2 3 3 3 5" xfId="4753" xr:uid="{00000000-0005-0000-0000-00002B120000}"/>
    <cellStyle name="Обычный 7 2 3 3 3 6" xfId="3367" xr:uid="{00000000-0005-0000-0000-00002C120000}"/>
    <cellStyle name="Обычный 7 2 3 3 4" xfId="744" xr:uid="{00000000-0005-0000-0000-00002D120000}"/>
    <cellStyle name="Обычный 7 2 3 3 4 2" xfId="2018" xr:uid="{00000000-0005-0000-0000-00002E120000}"/>
    <cellStyle name="Обычный 7 2 3 3 4 2 2" xfId="5613" xr:uid="{00000000-0005-0000-0000-00002F120000}"/>
    <cellStyle name="Обычный 7 2 3 3 4 2 3" xfId="4224" xr:uid="{00000000-0005-0000-0000-000030120000}"/>
    <cellStyle name="Обычный 7 2 3 3 4 3" xfId="2722" xr:uid="{00000000-0005-0000-0000-000031120000}"/>
    <cellStyle name="Обычный 7 2 3 3 4 3 2" xfId="4917" xr:uid="{00000000-0005-0000-0000-000032120000}"/>
    <cellStyle name="Обычный 7 2 3 3 4 4" xfId="3531" xr:uid="{00000000-0005-0000-0000-000033120000}"/>
    <cellStyle name="Обычный 7 2 3 3 5" xfId="918" xr:uid="{00000000-0005-0000-0000-000034120000}"/>
    <cellStyle name="Обычный 7 2 3 3 5 2" xfId="5786" xr:uid="{00000000-0005-0000-0000-000035120000}"/>
    <cellStyle name="Обычный 7 2 3 3 5 3" xfId="3718" xr:uid="{00000000-0005-0000-0000-000036120000}"/>
    <cellStyle name="Обычный 7 2 3 3 6" xfId="1511" xr:uid="{00000000-0005-0000-0000-000037120000}"/>
    <cellStyle name="Обычный 7 2 3 3 6 2" xfId="5964" xr:uid="{00000000-0005-0000-0000-000038120000}"/>
    <cellStyle name="Обычный 7 2 3 3 7" xfId="2215" xr:uid="{00000000-0005-0000-0000-000039120000}"/>
    <cellStyle name="Обычный 7 2 3 3 7 2" xfId="6643" xr:uid="{00000000-0005-0000-0000-00003A120000}"/>
    <cellStyle name="Обычный 7 2 3 3 8" xfId="5106" xr:uid="{00000000-0005-0000-0000-00003B120000}"/>
    <cellStyle name="Обычный 7 2 3 3 9" xfId="4411" xr:uid="{00000000-0005-0000-0000-00003C120000}"/>
    <cellStyle name="Обычный 7 2 3 4" xfId="230" xr:uid="{00000000-0005-0000-0000-00003D120000}"/>
    <cellStyle name="Обычный 7 2 3 4 10" xfId="3026" xr:uid="{00000000-0005-0000-0000-00003E120000}"/>
    <cellStyle name="Обычный 7 2 3 4 2" xfId="402" xr:uid="{00000000-0005-0000-0000-00003F120000}"/>
    <cellStyle name="Обычный 7 2 3 4 2 2" xfId="1121" xr:uid="{00000000-0005-0000-0000-000040120000}"/>
    <cellStyle name="Обычный 7 2 3 4 2 2 2" xfId="6146" xr:uid="{00000000-0005-0000-0000-000041120000}"/>
    <cellStyle name="Обычный 7 2 3 4 2 2 3" xfId="3890" xr:uid="{00000000-0005-0000-0000-000042120000}"/>
    <cellStyle name="Обычный 7 2 3 4 2 3" xfId="1683" xr:uid="{00000000-0005-0000-0000-000043120000}"/>
    <cellStyle name="Обычный 7 2 3 4 2 3 2" xfId="6823" xr:uid="{00000000-0005-0000-0000-000044120000}"/>
    <cellStyle name="Обычный 7 2 3 4 2 4" xfId="2387" xr:uid="{00000000-0005-0000-0000-000045120000}"/>
    <cellStyle name="Обычный 7 2 3 4 2 4 2" xfId="5278" xr:uid="{00000000-0005-0000-0000-000046120000}"/>
    <cellStyle name="Обычный 7 2 3 4 2 5" xfId="4583" xr:uid="{00000000-0005-0000-0000-000047120000}"/>
    <cellStyle name="Обычный 7 2 3 4 2 6" xfId="3197" xr:uid="{00000000-0005-0000-0000-000048120000}"/>
    <cellStyle name="Обычный 7 2 3 4 3" xfId="573" xr:uid="{00000000-0005-0000-0000-000049120000}"/>
    <cellStyle name="Обычный 7 2 3 4 3 2" xfId="1285" xr:uid="{00000000-0005-0000-0000-00004A120000}"/>
    <cellStyle name="Обычный 7 2 3 4 3 2 2" xfId="6310" xr:uid="{00000000-0005-0000-0000-00004B120000}"/>
    <cellStyle name="Обычный 7 2 3 4 3 2 3" xfId="4061" xr:uid="{00000000-0005-0000-0000-00004C120000}"/>
    <cellStyle name="Обычный 7 2 3 4 3 3" xfId="1854" xr:uid="{00000000-0005-0000-0000-00004D120000}"/>
    <cellStyle name="Обычный 7 2 3 4 3 3 2" xfId="6986" xr:uid="{00000000-0005-0000-0000-00004E120000}"/>
    <cellStyle name="Обычный 7 2 3 4 3 4" xfId="2558" xr:uid="{00000000-0005-0000-0000-00004F120000}"/>
    <cellStyle name="Обычный 7 2 3 4 3 4 2" xfId="5449" xr:uid="{00000000-0005-0000-0000-000050120000}"/>
    <cellStyle name="Обычный 7 2 3 4 3 5" xfId="4754" xr:uid="{00000000-0005-0000-0000-000051120000}"/>
    <cellStyle name="Обычный 7 2 3 4 3 6" xfId="3368" xr:uid="{00000000-0005-0000-0000-000052120000}"/>
    <cellStyle name="Обычный 7 2 3 4 4" xfId="745" xr:uid="{00000000-0005-0000-0000-000053120000}"/>
    <cellStyle name="Обычный 7 2 3 4 4 2" xfId="2019" xr:uid="{00000000-0005-0000-0000-000054120000}"/>
    <cellStyle name="Обычный 7 2 3 4 4 2 2" xfId="5614" xr:uid="{00000000-0005-0000-0000-000055120000}"/>
    <cellStyle name="Обычный 7 2 3 4 4 2 3" xfId="4225" xr:uid="{00000000-0005-0000-0000-000056120000}"/>
    <cellStyle name="Обычный 7 2 3 4 4 3" xfId="2723" xr:uid="{00000000-0005-0000-0000-000057120000}"/>
    <cellStyle name="Обычный 7 2 3 4 4 3 2" xfId="4918" xr:uid="{00000000-0005-0000-0000-000058120000}"/>
    <cellStyle name="Обычный 7 2 3 4 4 4" xfId="3532" xr:uid="{00000000-0005-0000-0000-000059120000}"/>
    <cellStyle name="Обычный 7 2 3 4 5" xfId="919" xr:uid="{00000000-0005-0000-0000-00005A120000}"/>
    <cellStyle name="Обычный 7 2 3 4 5 2" xfId="5787" xr:uid="{00000000-0005-0000-0000-00005B120000}"/>
    <cellStyle name="Обычный 7 2 3 4 5 3" xfId="3719" xr:uid="{00000000-0005-0000-0000-00005C120000}"/>
    <cellStyle name="Обычный 7 2 3 4 6" xfId="1512" xr:uid="{00000000-0005-0000-0000-00005D120000}"/>
    <cellStyle name="Обычный 7 2 3 4 6 2" xfId="5965" xr:uid="{00000000-0005-0000-0000-00005E120000}"/>
    <cellStyle name="Обычный 7 2 3 4 7" xfId="2216" xr:uid="{00000000-0005-0000-0000-00005F120000}"/>
    <cellStyle name="Обычный 7 2 3 4 7 2" xfId="6644" xr:uid="{00000000-0005-0000-0000-000060120000}"/>
    <cellStyle name="Обычный 7 2 3 4 8" xfId="5107" xr:uid="{00000000-0005-0000-0000-000061120000}"/>
    <cellStyle name="Обычный 7 2 3 4 9" xfId="4412" xr:uid="{00000000-0005-0000-0000-000062120000}"/>
    <cellStyle name="Обычный 7 2 3 5" xfId="296" xr:uid="{00000000-0005-0000-0000-000063120000}"/>
    <cellStyle name="Обычный 7 2 3 5 2" xfId="1015" xr:uid="{00000000-0005-0000-0000-000064120000}"/>
    <cellStyle name="Обычный 7 2 3 5 2 2" xfId="6040" xr:uid="{00000000-0005-0000-0000-000065120000}"/>
    <cellStyle name="Обычный 7 2 3 5 2 3" xfId="3784" xr:uid="{00000000-0005-0000-0000-000066120000}"/>
    <cellStyle name="Обычный 7 2 3 5 3" xfId="1577" xr:uid="{00000000-0005-0000-0000-000067120000}"/>
    <cellStyle name="Обычный 7 2 3 5 3 2" xfId="6717" xr:uid="{00000000-0005-0000-0000-000068120000}"/>
    <cellStyle name="Обычный 7 2 3 5 4" xfId="2281" xr:uid="{00000000-0005-0000-0000-000069120000}"/>
    <cellStyle name="Обычный 7 2 3 5 4 2" xfId="5172" xr:uid="{00000000-0005-0000-0000-00006A120000}"/>
    <cellStyle name="Обычный 7 2 3 5 5" xfId="4477" xr:uid="{00000000-0005-0000-0000-00006B120000}"/>
    <cellStyle name="Обычный 7 2 3 5 6" xfId="3091" xr:uid="{00000000-0005-0000-0000-00006C120000}"/>
    <cellStyle name="Обычный 7 2 3 6" xfId="467" xr:uid="{00000000-0005-0000-0000-00006D120000}"/>
    <cellStyle name="Обычный 7 2 3 6 2" xfId="1280" xr:uid="{00000000-0005-0000-0000-00006E120000}"/>
    <cellStyle name="Обычный 7 2 3 6 2 2" xfId="6305" xr:uid="{00000000-0005-0000-0000-00006F120000}"/>
    <cellStyle name="Обычный 7 2 3 6 2 3" xfId="3955" xr:uid="{00000000-0005-0000-0000-000070120000}"/>
    <cellStyle name="Обычный 7 2 3 6 3" xfId="1748" xr:uid="{00000000-0005-0000-0000-000071120000}"/>
    <cellStyle name="Обычный 7 2 3 6 3 2" xfId="6981" xr:uid="{00000000-0005-0000-0000-000072120000}"/>
    <cellStyle name="Обычный 7 2 3 6 4" xfId="2452" xr:uid="{00000000-0005-0000-0000-000073120000}"/>
    <cellStyle name="Обычный 7 2 3 6 4 2" xfId="5343" xr:uid="{00000000-0005-0000-0000-000074120000}"/>
    <cellStyle name="Обычный 7 2 3 6 5" xfId="4648" xr:uid="{00000000-0005-0000-0000-000075120000}"/>
    <cellStyle name="Обычный 7 2 3 6 6" xfId="3262" xr:uid="{00000000-0005-0000-0000-000076120000}"/>
    <cellStyle name="Обычный 7 2 3 7" xfId="740" xr:uid="{00000000-0005-0000-0000-000077120000}"/>
    <cellStyle name="Обычный 7 2 3 7 2" xfId="2014" xr:uid="{00000000-0005-0000-0000-000078120000}"/>
    <cellStyle name="Обычный 7 2 3 7 2 2" xfId="5609" xr:uid="{00000000-0005-0000-0000-000079120000}"/>
    <cellStyle name="Обычный 7 2 3 7 2 3" xfId="4220" xr:uid="{00000000-0005-0000-0000-00007A120000}"/>
    <cellStyle name="Обычный 7 2 3 7 3" xfId="2718" xr:uid="{00000000-0005-0000-0000-00007B120000}"/>
    <cellStyle name="Обычный 7 2 3 7 3 2" xfId="4913" xr:uid="{00000000-0005-0000-0000-00007C120000}"/>
    <cellStyle name="Обычный 7 2 3 7 4" xfId="3527" xr:uid="{00000000-0005-0000-0000-00007D120000}"/>
    <cellStyle name="Обычный 7 2 3 8" xfId="914" xr:uid="{00000000-0005-0000-0000-00007E120000}"/>
    <cellStyle name="Обычный 7 2 3 8 2" xfId="5782" xr:uid="{00000000-0005-0000-0000-00007F120000}"/>
    <cellStyle name="Обычный 7 2 3 8 3" xfId="3613" xr:uid="{00000000-0005-0000-0000-000080120000}"/>
    <cellStyle name="Обычный 7 2 3 9" xfId="1406" xr:uid="{00000000-0005-0000-0000-000081120000}"/>
    <cellStyle name="Обычный 7 2 3 9 2" xfId="5960" xr:uid="{00000000-0005-0000-0000-000082120000}"/>
    <cellStyle name="Обычный 7 2 4" xfId="231" xr:uid="{00000000-0005-0000-0000-000083120000}"/>
    <cellStyle name="Обычный 7 2 4 10" xfId="5108" xr:uid="{00000000-0005-0000-0000-000084120000}"/>
    <cellStyle name="Обычный 7 2 4 11" xfId="4413" xr:uid="{00000000-0005-0000-0000-000085120000}"/>
    <cellStyle name="Обычный 7 2 4 12" xfId="3027" xr:uid="{00000000-0005-0000-0000-000086120000}"/>
    <cellStyle name="Обычный 7 2 4 2" xfId="232" xr:uid="{00000000-0005-0000-0000-000087120000}"/>
    <cellStyle name="Обычный 7 2 4 2 10" xfId="3028" xr:uid="{00000000-0005-0000-0000-000088120000}"/>
    <cellStyle name="Обычный 7 2 4 2 2" xfId="404" xr:uid="{00000000-0005-0000-0000-000089120000}"/>
    <cellStyle name="Обычный 7 2 4 2 2 2" xfId="1123" xr:uid="{00000000-0005-0000-0000-00008A120000}"/>
    <cellStyle name="Обычный 7 2 4 2 2 2 2" xfId="6148" xr:uid="{00000000-0005-0000-0000-00008B120000}"/>
    <cellStyle name="Обычный 7 2 4 2 2 2 3" xfId="3892" xr:uid="{00000000-0005-0000-0000-00008C120000}"/>
    <cellStyle name="Обычный 7 2 4 2 2 3" xfId="1685" xr:uid="{00000000-0005-0000-0000-00008D120000}"/>
    <cellStyle name="Обычный 7 2 4 2 2 3 2" xfId="6825" xr:uid="{00000000-0005-0000-0000-00008E120000}"/>
    <cellStyle name="Обычный 7 2 4 2 2 4" xfId="2389" xr:uid="{00000000-0005-0000-0000-00008F120000}"/>
    <cellStyle name="Обычный 7 2 4 2 2 4 2" xfId="5280" xr:uid="{00000000-0005-0000-0000-000090120000}"/>
    <cellStyle name="Обычный 7 2 4 2 2 5" xfId="4585" xr:uid="{00000000-0005-0000-0000-000091120000}"/>
    <cellStyle name="Обычный 7 2 4 2 2 6" xfId="3199" xr:uid="{00000000-0005-0000-0000-000092120000}"/>
    <cellStyle name="Обычный 7 2 4 2 3" xfId="575" xr:uid="{00000000-0005-0000-0000-000093120000}"/>
    <cellStyle name="Обычный 7 2 4 2 3 2" xfId="1287" xr:uid="{00000000-0005-0000-0000-000094120000}"/>
    <cellStyle name="Обычный 7 2 4 2 3 2 2" xfId="6312" xr:uid="{00000000-0005-0000-0000-000095120000}"/>
    <cellStyle name="Обычный 7 2 4 2 3 2 3" xfId="4063" xr:uid="{00000000-0005-0000-0000-000096120000}"/>
    <cellStyle name="Обычный 7 2 4 2 3 3" xfId="1856" xr:uid="{00000000-0005-0000-0000-000097120000}"/>
    <cellStyle name="Обычный 7 2 4 2 3 3 2" xfId="6988" xr:uid="{00000000-0005-0000-0000-000098120000}"/>
    <cellStyle name="Обычный 7 2 4 2 3 4" xfId="2560" xr:uid="{00000000-0005-0000-0000-000099120000}"/>
    <cellStyle name="Обычный 7 2 4 2 3 4 2" xfId="5451" xr:uid="{00000000-0005-0000-0000-00009A120000}"/>
    <cellStyle name="Обычный 7 2 4 2 3 5" xfId="4756" xr:uid="{00000000-0005-0000-0000-00009B120000}"/>
    <cellStyle name="Обычный 7 2 4 2 3 6" xfId="3370" xr:uid="{00000000-0005-0000-0000-00009C120000}"/>
    <cellStyle name="Обычный 7 2 4 2 4" xfId="747" xr:uid="{00000000-0005-0000-0000-00009D120000}"/>
    <cellStyle name="Обычный 7 2 4 2 4 2" xfId="2021" xr:uid="{00000000-0005-0000-0000-00009E120000}"/>
    <cellStyle name="Обычный 7 2 4 2 4 2 2" xfId="5616" xr:uid="{00000000-0005-0000-0000-00009F120000}"/>
    <cellStyle name="Обычный 7 2 4 2 4 2 3" xfId="4227" xr:uid="{00000000-0005-0000-0000-0000A0120000}"/>
    <cellStyle name="Обычный 7 2 4 2 4 3" xfId="2725" xr:uid="{00000000-0005-0000-0000-0000A1120000}"/>
    <cellStyle name="Обычный 7 2 4 2 4 3 2" xfId="4920" xr:uid="{00000000-0005-0000-0000-0000A2120000}"/>
    <cellStyle name="Обычный 7 2 4 2 4 4" xfId="3534" xr:uid="{00000000-0005-0000-0000-0000A3120000}"/>
    <cellStyle name="Обычный 7 2 4 2 5" xfId="921" xr:uid="{00000000-0005-0000-0000-0000A4120000}"/>
    <cellStyle name="Обычный 7 2 4 2 5 2" xfId="5789" xr:uid="{00000000-0005-0000-0000-0000A5120000}"/>
    <cellStyle name="Обычный 7 2 4 2 5 3" xfId="3721" xr:uid="{00000000-0005-0000-0000-0000A6120000}"/>
    <cellStyle name="Обычный 7 2 4 2 6" xfId="1514" xr:uid="{00000000-0005-0000-0000-0000A7120000}"/>
    <cellStyle name="Обычный 7 2 4 2 6 2" xfId="5967" xr:uid="{00000000-0005-0000-0000-0000A8120000}"/>
    <cellStyle name="Обычный 7 2 4 2 7" xfId="2218" xr:uid="{00000000-0005-0000-0000-0000A9120000}"/>
    <cellStyle name="Обычный 7 2 4 2 7 2" xfId="6646" xr:uid="{00000000-0005-0000-0000-0000AA120000}"/>
    <cellStyle name="Обычный 7 2 4 2 8" xfId="5109" xr:uid="{00000000-0005-0000-0000-0000AB120000}"/>
    <cellStyle name="Обычный 7 2 4 2 9" xfId="4414" xr:uid="{00000000-0005-0000-0000-0000AC120000}"/>
    <cellStyle name="Обычный 7 2 4 3" xfId="233" xr:uid="{00000000-0005-0000-0000-0000AD120000}"/>
    <cellStyle name="Обычный 7 2 4 3 10" xfId="3029" xr:uid="{00000000-0005-0000-0000-0000AE120000}"/>
    <cellStyle name="Обычный 7 2 4 3 2" xfId="405" xr:uid="{00000000-0005-0000-0000-0000AF120000}"/>
    <cellStyle name="Обычный 7 2 4 3 2 2" xfId="1124" xr:uid="{00000000-0005-0000-0000-0000B0120000}"/>
    <cellStyle name="Обычный 7 2 4 3 2 2 2" xfId="6149" xr:uid="{00000000-0005-0000-0000-0000B1120000}"/>
    <cellStyle name="Обычный 7 2 4 3 2 2 3" xfId="3893" xr:uid="{00000000-0005-0000-0000-0000B2120000}"/>
    <cellStyle name="Обычный 7 2 4 3 2 3" xfId="1686" xr:uid="{00000000-0005-0000-0000-0000B3120000}"/>
    <cellStyle name="Обычный 7 2 4 3 2 3 2" xfId="6826" xr:uid="{00000000-0005-0000-0000-0000B4120000}"/>
    <cellStyle name="Обычный 7 2 4 3 2 4" xfId="2390" xr:uid="{00000000-0005-0000-0000-0000B5120000}"/>
    <cellStyle name="Обычный 7 2 4 3 2 4 2" xfId="5281" xr:uid="{00000000-0005-0000-0000-0000B6120000}"/>
    <cellStyle name="Обычный 7 2 4 3 2 5" xfId="4586" xr:uid="{00000000-0005-0000-0000-0000B7120000}"/>
    <cellStyle name="Обычный 7 2 4 3 2 6" xfId="3200" xr:uid="{00000000-0005-0000-0000-0000B8120000}"/>
    <cellStyle name="Обычный 7 2 4 3 3" xfId="576" xr:uid="{00000000-0005-0000-0000-0000B9120000}"/>
    <cellStyle name="Обычный 7 2 4 3 3 2" xfId="1288" xr:uid="{00000000-0005-0000-0000-0000BA120000}"/>
    <cellStyle name="Обычный 7 2 4 3 3 2 2" xfId="6313" xr:uid="{00000000-0005-0000-0000-0000BB120000}"/>
    <cellStyle name="Обычный 7 2 4 3 3 2 3" xfId="4064" xr:uid="{00000000-0005-0000-0000-0000BC120000}"/>
    <cellStyle name="Обычный 7 2 4 3 3 3" xfId="1857" xr:uid="{00000000-0005-0000-0000-0000BD120000}"/>
    <cellStyle name="Обычный 7 2 4 3 3 3 2" xfId="6989" xr:uid="{00000000-0005-0000-0000-0000BE120000}"/>
    <cellStyle name="Обычный 7 2 4 3 3 4" xfId="2561" xr:uid="{00000000-0005-0000-0000-0000BF120000}"/>
    <cellStyle name="Обычный 7 2 4 3 3 4 2" xfId="5452" xr:uid="{00000000-0005-0000-0000-0000C0120000}"/>
    <cellStyle name="Обычный 7 2 4 3 3 5" xfId="4757" xr:uid="{00000000-0005-0000-0000-0000C1120000}"/>
    <cellStyle name="Обычный 7 2 4 3 3 6" xfId="3371" xr:uid="{00000000-0005-0000-0000-0000C2120000}"/>
    <cellStyle name="Обычный 7 2 4 3 4" xfId="748" xr:uid="{00000000-0005-0000-0000-0000C3120000}"/>
    <cellStyle name="Обычный 7 2 4 3 4 2" xfId="2022" xr:uid="{00000000-0005-0000-0000-0000C4120000}"/>
    <cellStyle name="Обычный 7 2 4 3 4 2 2" xfId="5617" xr:uid="{00000000-0005-0000-0000-0000C5120000}"/>
    <cellStyle name="Обычный 7 2 4 3 4 2 3" xfId="4228" xr:uid="{00000000-0005-0000-0000-0000C6120000}"/>
    <cellStyle name="Обычный 7 2 4 3 4 3" xfId="2726" xr:uid="{00000000-0005-0000-0000-0000C7120000}"/>
    <cellStyle name="Обычный 7 2 4 3 4 3 2" xfId="4921" xr:uid="{00000000-0005-0000-0000-0000C8120000}"/>
    <cellStyle name="Обычный 7 2 4 3 4 4" xfId="3535" xr:uid="{00000000-0005-0000-0000-0000C9120000}"/>
    <cellStyle name="Обычный 7 2 4 3 5" xfId="922" xr:uid="{00000000-0005-0000-0000-0000CA120000}"/>
    <cellStyle name="Обычный 7 2 4 3 5 2" xfId="5790" xr:uid="{00000000-0005-0000-0000-0000CB120000}"/>
    <cellStyle name="Обычный 7 2 4 3 5 3" xfId="3722" xr:uid="{00000000-0005-0000-0000-0000CC120000}"/>
    <cellStyle name="Обычный 7 2 4 3 6" xfId="1515" xr:uid="{00000000-0005-0000-0000-0000CD120000}"/>
    <cellStyle name="Обычный 7 2 4 3 6 2" xfId="5968" xr:uid="{00000000-0005-0000-0000-0000CE120000}"/>
    <cellStyle name="Обычный 7 2 4 3 7" xfId="2219" xr:uid="{00000000-0005-0000-0000-0000CF120000}"/>
    <cellStyle name="Обычный 7 2 4 3 7 2" xfId="6647" xr:uid="{00000000-0005-0000-0000-0000D0120000}"/>
    <cellStyle name="Обычный 7 2 4 3 8" xfId="5110" xr:uid="{00000000-0005-0000-0000-0000D1120000}"/>
    <cellStyle name="Обычный 7 2 4 3 9" xfId="4415" xr:uid="{00000000-0005-0000-0000-0000D2120000}"/>
    <cellStyle name="Обычный 7 2 4 4" xfId="403" xr:uid="{00000000-0005-0000-0000-0000D3120000}"/>
    <cellStyle name="Обычный 7 2 4 4 2" xfId="1122" xr:uid="{00000000-0005-0000-0000-0000D4120000}"/>
    <cellStyle name="Обычный 7 2 4 4 2 2" xfId="6147" xr:uid="{00000000-0005-0000-0000-0000D5120000}"/>
    <cellStyle name="Обычный 7 2 4 4 2 3" xfId="3891" xr:uid="{00000000-0005-0000-0000-0000D6120000}"/>
    <cellStyle name="Обычный 7 2 4 4 3" xfId="1684" xr:uid="{00000000-0005-0000-0000-0000D7120000}"/>
    <cellStyle name="Обычный 7 2 4 4 3 2" xfId="6824" xr:uid="{00000000-0005-0000-0000-0000D8120000}"/>
    <cellStyle name="Обычный 7 2 4 4 4" xfId="2388" xr:uid="{00000000-0005-0000-0000-0000D9120000}"/>
    <cellStyle name="Обычный 7 2 4 4 4 2" xfId="5279" xr:uid="{00000000-0005-0000-0000-0000DA120000}"/>
    <cellStyle name="Обычный 7 2 4 4 5" xfId="4584" xr:uid="{00000000-0005-0000-0000-0000DB120000}"/>
    <cellStyle name="Обычный 7 2 4 4 6" xfId="3198" xr:uid="{00000000-0005-0000-0000-0000DC120000}"/>
    <cellStyle name="Обычный 7 2 4 5" xfId="574" xr:uid="{00000000-0005-0000-0000-0000DD120000}"/>
    <cellStyle name="Обычный 7 2 4 5 2" xfId="1286" xr:uid="{00000000-0005-0000-0000-0000DE120000}"/>
    <cellStyle name="Обычный 7 2 4 5 2 2" xfId="6311" xr:uid="{00000000-0005-0000-0000-0000DF120000}"/>
    <cellStyle name="Обычный 7 2 4 5 2 3" xfId="4062" xr:uid="{00000000-0005-0000-0000-0000E0120000}"/>
    <cellStyle name="Обычный 7 2 4 5 3" xfId="1855" xr:uid="{00000000-0005-0000-0000-0000E1120000}"/>
    <cellStyle name="Обычный 7 2 4 5 3 2" xfId="6987" xr:uid="{00000000-0005-0000-0000-0000E2120000}"/>
    <cellStyle name="Обычный 7 2 4 5 4" xfId="2559" xr:uid="{00000000-0005-0000-0000-0000E3120000}"/>
    <cellStyle name="Обычный 7 2 4 5 4 2" xfId="5450" xr:uid="{00000000-0005-0000-0000-0000E4120000}"/>
    <cellStyle name="Обычный 7 2 4 5 5" xfId="4755" xr:uid="{00000000-0005-0000-0000-0000E5120000}"/>
    <cellStyle name="Обычный 7 2 4 5 6" xfId="3369" xr:uid="{00000000-0005-0000-0000-0000E6120000}"/>
    <cellStyle name="Обычный 7 2 4 6" xfId="746" xr:uid="{00000000-0005-0000-0000-0000E7120000}"/>
    <cellStyle name="Обычный 7 2 4 6 2" xfId="2020" xr:uid="{00000000-0005-0000-0000-0000E8120000}"/>
    <cellStyle name="Обычный 7 2 4 6 2 2" xfId="5615" xr:uid="{00000000-0005-0000-0000-0000E9120000}"/>
    <cellStyle name="Обычный 7 2 4 6 2 3" xfId="4226" xr:uid="{00000000-0005-0000-0000-0000EA120000}"/>
    <cellStyle name="Обычный 7 2 4 6 3" xfId="2724" xr:uid="{00000000-0005-0000-0000-0000EB120000}"/>
    <cellStyle name="Обычный 7 2 4 6 3 2" xfId="4919" xr:uid="{00000000-0005-0000-0000-0000EC120000}"/>
    <cellStyle name="Обычный 7 2 4 6 4" xfId="3533" xr:uid="{00000000-0005-0000-0000-0000ED120000}"/>
    <cellStyle name="Обычный 7 2 4 7" xfId="920" xr:uid="{00000000-0005-0000-0000-0000EE120000}"/>
    <cellStyle name="Обычный 7 2 4 7 2" xfId="5788" xr:uid="{00000000-0005-0000-0000-0000EF120000}"/>
    <cellStyle name="Обычный 7 2 4 7 3" xfId="3720" xr:uid="{00000000-0005-0000-0000-0000F0120000}"/>
    <cellStyle name="Обычный 7 2 4 8" xfId="1513" xr:uid="{00000000-0005-0000-0000-0000F1120000}"/>
    <cellStyle name="Обычный 7 2 4 8 2" xfId="5966" xr:uid="{00000000-0005-0000-0000-0000F2120000}"/>
    <cellStyle name="Обычный 7 2 4 9" xfId="2217" xr:uid="{00000000-0005-0000-0000-0000F3120000}"/>
    <cellStyle name="Обычный 7 2 4 9 2" xfId="6645" xr:uid="{00000000-0005-0000-0000-0000F4120000}"/>
    <cellStyle name="Обычный 7 2 5" xfId="234" xr:uid="{00000000-0005-0000-0000-0000F5120000}"/>
    <cellStyle name="Обычный 7 2 5 10" xfId="3030" xr:uid="{00000000-0005-0000-0000-0000F6120000}"/>
    <cellStyle name="Обычный 7 2 5 2" xfId="406" xr:uid="{00000000-0005-0000-0000-0000F7120000}"/>
    <cellStyle name="Обычный 7 2 5 2 2" xfId="1125" xr:uid="{00000000-0005-0000-0000-0000F8120000}"/>
    <cellStyle name="Обычный 7 2 5 2 2 2" xfId="6150" xr:uid="{00000000-0005-0000-0000-0000F9120000}"/>
    <cellStyle name="Обычный 7 2 5 2 2 3" xfId="3894" xr:uid="{00000000-0005-0000-0000-0000FA120000}"/>
    <cellStyle name="Обычный 7 2 5 2 3" xfId="1687" xr:uid="{00000000-0005-0000-0000-0000FB120000}"/>
    <cellStyle name="Обычный 7 2 5 2 3 2" xfId="6827" xr:uid="{00000000-0005-0000-0000-0000FC120000}"/>
    <cellStyle name="Обычный 7 2 5 2 4" xfId="2391" xr:uid="{00000000-0005-0000-0000-0000FD120000}"/>
    <cellStyle name="Обычный 7 2 5 2 4 2" xfId="5282" xr:uid="{00000000-0005-0000-0000-0000FE120000}"/>
    <cellStyle name="Обычный 7 2 5 2 5" xfId="4587" xr:uid="{00000000-0005-0000-0000-0000FF120000}"/>
    <cellStyle name="Обычный 7 2 5 2 6" xfId="3201" xr:uid="{00000000-0005-0000-0000-000000130000}"/>
    <cellStyle name="Обычный 7 2 5 3" xfId="577" xr:uid="{00000000-0005-0000-0000-000001130000}"/>
    <cellStyle name="Обычный 7 2 5 3 2" xfId="1289" xr:uid="{00000000-0005-0000-0000-000002130000}"/>
    <cellStyle name="Обычный 7 2 5 3 2 2" xfId="6314" xr:uid="{00000000-0005-0000-0000-000003130000}"/>
    <cellStyle name="Обычный 7 2 5 3 2 3" xfId="4065" xr:uid="{00000000-0005-0000-0000-000004130000}"/>
    <cellStyle name="Обычный 7 2 5 3 3" xfId="1858" xr:uid="{00000000-0005-0000-0000-000005130000}"/>
    <cellStyle name="Обычный 7 2 5 3 3 2" xfId="6990" xr:uid="{00000000-0005-0000-0000-000006130000}"/>
    <cellStyle name="Обычный 7 2 5 3 4" xfId="2562" xr:uid="{00000000-0005-0000-0000-000007130000}"/>
    <cellStyle name="Обычный 7 2 5 3 4 2" xfId="5453" xr:uid="{00000000-0005-0000-0000-000008130000}"/>
    <cellStyle name="Обычный 7 2 5 3 5" xfId="4758" xr:uid="{00000000-0005-0000-0000-000009130000}"/>
    <cellStyle name="Обычный 7 2 5 3 6" xfId="3372" xr:uid="{00000000-0005-0000-0000-00000A130000}"/>
    <cellStyle name="Обычный 7 2 5 4" xfId="749" xr:uid="{00000000-0005-0000-0000-00000B130000}"/>
    <cellStyle name="Обычный 7 2 5 4 2" xfId="2023" xr:uid="{00000000-0005-0000-0000-00000C130000}"/>
    <cellStyle name="Обычный 7 2 5 4 2 2" xfId="5618" xr:uid="{00000000-0005-0000-0000-00000D130000}"/>
    <cellStyle name="Обычный 7 2 5 4 2 3" xfId="4229" xr:uid="{00000000-0005-0000-0000-00000E130000}"/>
    <cellStyle name="Обычный 7 2 5 4 3" xfId="2727" xr:uid="{00000000-0005-0000-0000-00000F130000}"/>
    <cellStyle name="Обычный 7 2 5 4 3 2" xfId="4922" xr:uid="{00000000-0005-0000-0000-000010130000}"/>
    <cellStyle name="Обычный 7 2 5 4 4" xfId="3536" xr:uid="{00000000-0005-0000-0000-000011130000}"/>
    <cellStyle name="Обычный 7 2 5 5" xfId="923" xr:uid="{00000000-0005-0000-0000-000012130000}"/>
    <cellStyle name="Обычный 7 2 5 5 2" xfId="5791" xr:uid="{00000000-0005-0000-0000-000013130000}"/>
    <cellStyle name="Обычный 7 2 5 5 3" xfId="3723" xr:uid="{00000000-0005-0000-0000-000014130000}"/>
    <cellStyle name="Обычный 7 2 5 6" xfId="1516" xr:uid="{00000000-0005-0000-0000-000015130000}"/>
    <cellStyle name="Обычный 7 2 5 6 2" xfId="5969" xr:uid="{00000000-0005-0000-0000-000016130000}"/>
    <cellStyle name="Обычный 7 2 5 7" xfId="2220" xr:uid="{00000000-0005-0000-0000-000017130000}"/>
    <cellStyle name="Обычный 7 2 5 7 2" xfId="6648" xr:uid="{00000000-0005-0000-0000-000018130000}"/>
    <cellStyle name="Обычный 7 2 5 8" xfId="5111" xr:uid="{00000000-0005-0000-0000-000019130000}"/>
    <cellStyle name="Обычный 7 2 5 9" xfId="4416" xr:uid="{00000000-0005-0000-0000-00001A130000}"/>
    <cellStyle name="Обычный 7 2 6" xfId="235" xr:uid="{00000000-0005-0000-0000-00001B130000}"/>
    <cellStyle name="Обычный 7 2 6 10" xfId="3031" xr:uid="{00000000-0005-0000-0000-00001C130000}"/>
    <cellStyle name="Обычный 7 2 6 2" xfId="407" xr:uid="{00000000-0005-0000-0000-00001D130000}"/>
    <cellStyle name="Обычный 7 2 6 2 2" xfId="1126" xr:uid="{00000000-0005-0000-0000-00001E130000}"/>
    <cellStyle name="Обычный 7 2 6 2 2 2" xfId="6151" xr:uid="{00000000-0005-0000-0000-00001F130000}"/>
    <cellStyle name="Обычный 7 2 6 2 2 3" xfId="3895" xr:uid="{00000000-0005-0000-0000-000020130000}"/>
    <cellStyle name="Обычный 7 2 6 2 3" xfId="1688" xr:uid="{00000000-0005-0000-0000-000021130000}"/>
    <cellStyle name="Обычный 7 2 6 2 3 2" xfId="6828" xr:uid="{00000000-0005-0000-0000-000022130000}"/>
    <cellStyle name="Обычный 7 2 6 2 4" xfId="2392" xr:uid="{00000000-0005-0000-0000-000023130000}"/>
    <cellStyle name="Обычный 7 2 6 2 4 2" xfId="5283" xr:uid="{00000000-0005-0000-0000-000024130000}"/>
    <cellStyle name="Обычный 7 2 6 2 5" xfId="4588" xr:uid="{00000000-0005-0000-0000-000025130000}"/>
    <cellStyle name="Обычный 7 2 6 2 6" xfId="3202" xr:uid="{00000000-0005-0000-0000-000026130000}"/>
    <cellStyle name="Обычный 7 2 6 3" xfId="578" xr:uid="{00000000-0005-0000-0000-000027130000}"/>
    <cellStyle name="Обычный 7 2 6 3 2" xfId="1290" xr:uid="{00000000-0005-0000-0000-000028130000}"/>
    <cellStyle name="Обычный 7 2 6 3 2 2" xfId="6315" xr:uid="{00000000-0005-0000-0000-000029130000}"/>
    <cellStyle name="Обычный 7 2 6 3 2 3" xfId="4066" xr:uid="{00000000-0005-0000-0000-00002A130000}"/>
    <cellStyle name="Обычный 7 2 6 3 3" xfId="1859" xr:uid="{00000000-0005-0000-0000-00002B130000}"/>
    <cellStyle name="Обычный 7 2 6 3 3 2" xfId="6991" xr:uid="{00000000-0005-0000-0000-00002C130000}"/>
    <cellStyle name="Обычный 7 2 6 3 4" xfId="2563" xr:uid="{00000000-0005-0000-0000-00002D130000}"/>
    <cellStyle name="Обычный 7 2 6 3 4 2" xfId="5454" xr:uid="{00000000-0005-0000-0000-00002E130000}"/>
    <cellStyle name="Обычный 7 2 6 3 5" xfId="4759" xr:uid="{00000000-0005-0000-0000-00002F130000}"/>
    <cellStyle name="Обычный 7 2 6 3 6" xfId="3373" xr:uid="{00000000-0005-0000-0000-000030130000}"/>
    <cellStyle name="Обычный 7 2 6 4" xfId="750" xr:uid="{00000000-0005-0000-0000-000031130000}"/>
    <cellStyle name="Обычный 7 2 6 4 2" xfId="2024" xr:uid="{00000000-0005-0000-0000-000032130000}"/>
    <cellStyle name="Обычный 7 2 6 4 2 2" xfId="5619" xr:uid="{00000000-0005-0000-0000-000033130000}"/>
    <cellStyle name="Обычный 7 2 6 4 2 3" xfId="4230" xr:uid="{00000000-0005-0000-0000-000034130000}"/>
    <cellStyle name="Обычный 7 2 6 4 3" xfId="2728" xr:uid="{00000000-0005-0000-0000-000035130000}"/>
    <cellStyle name="Обычный 7 2 6 4 3 2" xfId="4923" xr:uid="{00000000-0005-0000-0000-000036130000}"/>
    <cellStyle name="Обычный 7 2 6 4 4" xfId="3537" xr:uid="{00000000-0005-0000-0000-000037130000}"/>
    <cellStyle name="Обычный 7 2 6 5" xfId="924" xr:uid="{00000000-0005-0000-0000-000038130000}"/>
    <cellStyle name="Обычный 7 2 6 5 2" xfId="5792" xr:uid="{00000000-0005-0000-0000-000039130000}"/>
    <cellStyle name="Обычный 7 2 6 5 3" xfId="3724" xr:uid="{00000000-0005-0000-0000-00003A130000}"/>
    <cellStyle name="Обычный 7 2 6 6" xfId="1517" xr:uid="{00000000-0005-0000-0000-00003B130000}"/>
    <cellStyle name="Обычный 7 2 6 6 2" xfId="5970" xr:uid="{00000000-0005-0000-0000-00003C130000}"/>
    <cellStyle name="Обычный 7 2 6 7" xfId="2221" xr:uid="{00000000-0005-0000-0000-00003D130000}"/>
    <cellStyle name="Обычный 7 2 6 7 2" xfId="6649" xr:uid="{00000000-0005-0000-0000-00003E130000}"/>
    <cellStyle name="Обычный 7 2 6 8" xfId="5112" xr:uid="{00000000-0005-0000-0000-00003F130000}"/>
    <cellStyle name="Обычный 7 2 6 9" xfId="4417" xr:uid="{00000000-0005-0000-0000-000040130000}"/>
    <cellStyle name="Обычный 7 2 7" xfId="236" xr:uid="{00000000-0005-0000-0000-000041130000}"/>
    <cellStyle name="Обычный 7 2 7 10" xfId="3032" xr:uid="{00000000-0005-0000-0000-000042130000}"/>
    <cellStyle name="Обычный 7 2 7 2" xfId="408" xr:uid="{00000000-0005-0000-0000-000043130000}"/>
    <cellStyle name="Обычный 7 2 7 2 2" xfId="1127" xr:uid="{00000000-0005-0000-0000-000044130000}"/>
    <cellStyle name="Обычный 7 2 7 2 2 2" xfId="6152" xr:uid="{00000000-0005-0000-0000-000045130000}"/>
    <cellStyle name="Обычный 7 2 7 2 2 3" xfId="3896" xr:uid="{00000000-0005-0000-0000-000046130000}"/>
    <cellStyle name="Обычный 7 2 7 2 3" xfId="1689" xr:uid="{00000000-0005-0000-0000-000047130000}"/>
    <cellStyle name="Обычный 7 2 7 2 3 2" xfId="6829" xr:uid="{00000000-0005-0000-0000-000048130000}"/>
    <cellStyle name="Обычный 7 2 7 2 4" xfId="2393" xr:uid="{00000000-0005-0000-0000-000049130000}"/>
    <cellStyle name="Обычный 7 2 7 2 4 2" xfId="5284" xr:uid="{00000000-0005-0000-0000-00004A130000}"/>
    <cellStyle name="Обычный 7 2 7 2 5" xfId="4589" xr:uid="{00000000-0005-0000-0000-00004B130000}"/>
    <cellStyle name="Обычный 7 2 7 2 6" xfId="3203" xr:uid="{00000000-0005-0000-0000-00004C130000}"/>
    <cellStyle name="Обычный 7 2 7 3" xfId="579" xr:uid="{00000000-0005-0000-0000-00004D130000}"/>
    <cellStyle name="Обычный 7 2 7 3 2" xfId="1291" xr:uid="{00000000-0005-0000-0000-00004E130000}"/>
    <cellStyle name="Обычный 7 2 7 3 2 2" xfId="6316" xr:uid="{00000000-0005-0000-0000-00004F130000}"/>
    <cellStyle name="Обычный 7 2 7 3 2 3" xfId="4067" xr:uid="{00000000-0005-0000-0000-000050130000}"/>
    <cellStyle name="Обычный 7 2 7 3 3" xfId="1860" xr:uid="{00000000-0005-0000-0000-000051130000}"/>
    <cellStyle name="Обычный 7 2 7 3 3 2" xfId="6992" xr:uid="{00000000-0005-0000-0000-000052130000}"/>
    <cellStyle name="Обычный 7 2 7 3 4" xfId="2564" xr:uid="{00000000-0005-0000-0000-000053130000}"/>
    <cellStyle name="Обычный 7 2 7 3 4 2" xfId="5455" xr:uid="{00000000-0005-0000-0000-000054130000}"/>
    <cellStyle name="Обычный 7 2 7 3 5" xfId="4760" xr:uid="{00000000-0005-0000-0000-000055130000}"/>
    <cellStyle name="Обычный 7 2 7 3 6" xfId="3374" xr:uid="{00000000-0005-0000-0000-000056130000}"/>
    <cellStyle name="Обычный 7 2 7 4" xfId="751" xr:uid="{00000000-0005-0000-0000-000057130000}"/>
    <cellStyle name="Обычный 7 2 7 4 2" xfId="2025" xr:uid="{00000000-0005-0000-0000-000058130000}"/>
    <cellStyle name="Обычный 7 2 7 4 2 2" xfId="5620" xr:uid="{00000000-0005-0000-0000-000059130000}"/>
    <cellStyle name="Обычный 7 2 7 4 2 3" xfId="4231" xr:uid="{00000000-0005-0000-0000-00005A130000}"/>
    <cellStyle name="Обычный 7 2 7 4 3" xfId="2729" xr:uid="{00000000-0005-0000-0000-00005B130000}"/>
    <cellStyle name="Обычный 7 2 7 4 3 2" xfId="4924" xr:uid="{00000000-0005-0000-0000-00005C130000}"/>
    <cellStyle name="Обычный 7 2 7 4 4" xfId="3538" xr:uid="{00000000-0005-0000-0000-00005D130000}"/>
    <cellStyle name="Обычный 7 2 7 5" xfId="925" xr:uid="{00000000-0005-0000-0000-00005E130000}"/>
    <cellStyle name="Обычный 7 2 7 5 2" xfId="5793" xr:uid="{00000000-0005-0000-0000-00005F130000}"/>
    <cellStyle name="Обычный 7 2 7 5 3" xfId="3725" xr:uid="{00000000-0005-0000-0000-000060130000}"/>
    <cellStyle name="Обычный 7 2 7 6" xfId="1518" xr:uid="{00000000-0005-0000-0000-000061130000}"/>
    <cellStyle name="Обычный 7 2 7 6 2" xfId="5971" xr:uid="{00000000-0005-0000-0000-000062130000}"/>
    <cellStyle name="Обычный 7 2 7 7" xfId="2222" xr:uid="{00000000-0005-0000-0000-000063130000}"/>
    <cellStyle name="Обычный 7 2 7 7 2" xfId="6650" xr:uid="{00000000-0005-0000-0000-000064130000}"/>
    <cellStyle name="Обычный 7 2 7 8" xfId="5113" xr:uid="{00000000-0005-0000-0000-000065130000}"/>
    <cellStyle name="Обычный 7 2 7 9" xfId="4418" xr:uid="{00000000-0005-0000-0000-000066130000}"/>
    <cellStyle name="Обычный 7 2 8" xfId="113" xr:uid="{00000000-0005-0000-0000-000067130000}"/>
    <cellStyle name="Обычный 7 2 8 2" xfId="1005" xr:uid="{00000000-0005-0000-0000-000068130000}"/>
    <cellStyle name="Обычный 7 2 8 2 2" xfId="6030" xr:uid="{00000000-0005-0000-0000-000069130000}"/>
    <cellStyle name="Обычный 7 2 8 2 3" xfId="3603" xr:uid="{00000000-0005-0000-0000-00006A130000}"/>
    <cellStyle name="Обычный 7 2 8 3" xfId="1396" xr:uid="{00000000-0005-0000-0000-00006B130000}"/>
    <cellStyle name="Обычный 7 2 8 3 2" xfId="6707" xr:uid="{00000000-0005-0000-0000-00006C130000}"/>
    <cellStyle name="Обычный 7 2 8 4" xfId="2100" xr:uid="{00000000-0005-0000-0000-00006D130000}"/>
    <cellStyle name="Обычный 7 2 8 4 2" xfId="4991" xr:uid="{00000000-0005-0000-0000-00006E130000}"/>
    <cellStyle name="Обычный 7 2 8 5" xfId="4296" xr:uid="{00000000-0005-0000-0000-00006F130000}"/>
    <cellStyle name="Обычный 7 2 8 6" xfId="2910" xr:uid="{00000000-0005-0000-0000-000070130000}"/>
    <cellStyle name="Обычный 7 2 9" xfId="286" xr:uid="{00000000-0005-0000-0000-000071130000}"/>
    <cellStyle name="Обычный 7 2 9 2" xfId="1273" xr:uid="{00000000-0005-0000-0000-000072130000}"/>
    <cellStyle name="Обычный 7 2 9 2 2" xfId="6298" xr:uid="{00000000-0005-0000-0000-000073130000}"/>
    <cellStyle name="Обычный 7 2 9 2 3" xfId="3774" xr:uid="{00000000-0005-0000-0000-000074130000}"/>
    <cellStyle name="Обычный 7 2 9 3" xfId="1567" xr:uid="{00000000-0005-0000-0000-000075130000}"/>
    <cellStyle name="Обычный 7 2 9 3 2" xfId="6974" xr:uid="{00000000-0005-0000-0000-000076130000}"/>
    <cellStyle name="Обычный 7 2 9 4" xfId="2271" xr:uid="{00000000-0005-0000-0000-000077130000}"/>
    <cellStyle name="Обычный 7 2 9 4 2" xfId="5162" xr:uid="{00000000-0005-0000-0000-000078130000}"/>
    <cellStyle name="Обычный 7 2 9 5" xfId="4467" xr:uid="{00000000-0005-0000-0000-000079130000}"/>
    <cellStyle name="Обычный 7 2 9 6" xfId="3081" xr:uid="{00000000-0005-0000-0000-00007A130000}"/>
    <cellStyle name="Обычный 8" xfId="58" xr:uid="{00000000-0005-0000-0000-00007B130000}"/>
    <cellStyle name="Обычный 9" xfId="115" xr:uid="{00000000-0005-0000-0000-00007C130000}"/>
    <cellStyle name="Обычный 9 10" xfId="1398" xr:uid="{00000000-0005-0000-0000-00007D130000}"/>
    <cellStyle name="Обычный 9 10 2" xfId="5972" xr:uid="{00000000-0005-0000-0000-00007E130000}"/>
    <cellStyle name="Обычный 9 11" xfId="2102" xr:uid="{00000000-0005-0000-0000-00007F130000}"/>
    <cellStyle name="Обычный 9 11 2" xfId="6651" xr:uid="{00000000-0005-0000-0000-000080130000}"/>
    <cellStyle name="Обычный 9 12" xfId="4993" xr:uid="{00000000-0005-0000-0000-000081130000}"/>
    <cellStyle name="Обычный 9 13" xfId="4298" xr:uid="{00000000-0005-0000-0000-000082130000}"/>
    <cellStyle name="Обычный 9 14" xfId="2912" xr:uid="{00000000-0005-0000-0000-000083130000}"/>
    <cellStyle name="Обычный 9 2" xfId="133" xr:uid="{00000000-0005-0000-0000-000084130000}"/>
    <cellStyle name="Обычный 9 2 10" xfId="2119" xr:uid="{00000000-0005-0000-0000-000085130000}"/>
    <cellStyle name="Обычный 9 2 10 2" xfId="6652" xr:uid="{00000000-0005-0000-0000-000086130000}"/>
    <cellStyle name="Обычный 9 2 11" xfId="5010" xr:uid="{00000000-0005-0000-0000-000087130000}"/>
    <cellStyle name="Обычный 9 2 12" xfId="4315" xr:uid="{00000000-0005-0000-0000-000088130000}"/>
    <cellStyle name="Обычный 9 2 13" xfId="2929" xr:uid="{00000000-0005-0000-0000-000089130000}"/>
    <cellStyle name="Обычный 9 2 2" xfId="237" xr:uid="{00000000-0005-0000-0000-00008A130000}"/>
    <cellStyle name="Обычный 9 2 2 10" xfId="2223" xr:uid="{00000000-0005-0000-0000-00008B130000}"/>
    <cellStyle name="Обычный 9 2 2 10 2" xfId="6653" xr:uid="{00000000-0005-0000-0000-00008C130000}"/>
    <cellStyle name="Обычный 9 2 2 11" xfId="5114" xr:uid="{00000000-0005-0000-0000-00008D130000}"/>
    <cellStyle name="Обычный 9 2 2 12" xfId="4419" xr:uid="{00000000-0005-0000-0000-00008E130000}"/>
    <cellStyle name="Обычный 9 2 2 13" xfId="3033" xr:uid="{00000000-0005-0000-0000-00008F130000}"/>
    <cellStyle name="Обычный 9 2 2 2" xfId="238" xr:uid="{00000000-0005-0000-0000-000090130000}"/>
    <cellStyle name="Обычный 9 2 2 2 10" xfId="3034" xr:uid="{00000000-0005-0000-0000-000091130000}"/>
    <cellStyle name="Обычный 9 2 2 2 2" xfId="410" xr:uid="{00000000-0005-0000-0000-000092130000}"/>
    <cellStyle name="Обычный 9 2 2 2 2 2" xfId="1129" xr:uid="{00000000-0005-0000-0000-000093130000}"/>
    <cellStyle name="Обычный 9 2 2 2 2 2 2" xfId="6154" xr:uid="{00000000-0005-0000-0000-000094130000}"/>
    <cellStyle name="Обычный 9 2 2 2 2 2 3" xfId="3898" xr:uid="{00000000-0005-0000-0000-000095130000}"/>
    <cellStyle name="Обычный 9 2 2 2 2 3" xfId="1691" xr:uid="{00000000-0005-0000-0000-000096130000}"/>
    <cellStyle name="Обычный 9 2 2 2 2 3 2" xfId="6831" xr:uid="{00000000-0005-0000-0000-000097130000}"/>
    <cellStyle name="Обычный 9 2 2 2 2 4" xfId="2395" xr:uid="{00000000-0005-0000-0000-000098130000}"/>
    <cellStyle name="Обычный 9 2 2 2 2 4 2" xfId="5286" xr:uid="{00000000-0005-0000-0000-000099130000}"/>
    <cellStyle name="Обычный 9 2 2 2 2 5" xfId="4591" xr:uid="{00000000-0005-0000-0000-00009A130000}"/>
    <cellStyle name="Обычный 9 2 2 2 2 6" xfId="3205" xr:uid="{00000000-0005-0000-0000-00009B130000}"/>
    <cellStyle name="Обычный 9 2 2 2 3" xfId="581" xr:uid="{00000000-0005-0000-0000-00009C130000}"/>
    <cellStyle name="Обычный 9 2 2 2 3 2" xfId="1295" xr:uid="{00000000-0005-0000-0000-00009D130000}"/>
    <cellStyle name="Обычный 9 2 2 2 3 2 2" xfId="6320" xr:uid="{00000000-0005-0000-0000-00009E130000}"/>
    <cellStyle name="Обычный 9 2 2 2 3 2 3" xfId="4069" xr:uid="{00000000-0005-0000-0000-00009F130000}"/>
    <cellStyle name="Обычный 9 2 2 2 3 3" xfId="1862" xr:uid="{00000000-0005-0000-0000-0000A0130000}"/>
    <cellStyle name="Обычный 9 2 2 2 3 3 2" xfId="6996" xr:uid="{00000000-0005-0000-0000-0000A1130000}"/>
    <cellStyle name="Обычный 9 2 2 2 3 4" xfId="2566" xr:uid="{00000000-0005-0000-0000-0000A2130000}"/>
    <cellStyle name="Обычный 9 2 2 2 3 4 2" xfId="5457" xr:uid="{00000000-0005-0000-0000-0000A3130000}"/>
    <cellStyle name="Обычный 9 2 2 2 3 5" xfId="4762" xr:uid="{00000000-0005-0000-0000-0000A4130000}"/>
    <cellStyle name="Обычный 9 2 2 2 3 6" xfId="3376" xr:uid="{00000000-0005-0000-0000-0000A5130000}"/>
    <cellStyle name="Обычный 9 2 2 2 4" xfId="755" xr:uid="{00000000-0005-0000-0000-0000A6130000}"/>
    <cellStyle name="Обычный 9 2 2 2 4 2" xfId="2029" xr:uid="{00000000-0005-0000-0000-0000A7130000}"/>
    <cellStyle name="Обычный 9 2 2 2 4 2 2" xfId="5624" xr:uid="{00000000-0005-0000-0000-0000A8130000}"/>
    <cellStyle name="Обычный 9 2 2 2 4 2 3" xfId="4235" xr:uid="{00000000-0005-0000-0000-0000A9130000}"/>
    <cellStyle name="Обычный 9 2 2 2 4 3" xfId="2733" xr:uid="{00000000-0005-0000-0000-0000AA130000}"/>
    <cellStyle name="Обычный 9 2 2 2 4 3 2" xfId="4928" xr:uid="{00000000-0005-0000-0000-0000AB130000}"/>
    <cellStyle name="Обычный 9 2 2 2 4 4" xfId="3542" xr:uid="{00000000-0005-0000-0000-0000AC130000}"/>
    <cellStyle name="Обычный 9 2 2 2 5" xfId="929" xr:uid="{00000000-0005-0000-0000-0000AD130000}"/>
    <cellStyle name="Обычный 9 2 2 2 5 2" xfId="5797" xr:uid="{00000000-0005-0000-0000-0000AE130000}"/>
    <cellStyle name="Обычный 9 2 2 2 5 3" xfId="3727" xr:uid="{00000000-0005-0000-0000-0000AF130000}"/>
    <cellStyle name="Обычный 9 2 2 2 6" xfId="1520" xr:uid="{00000000-0005-0000-0000-0000B0130000}"/>
    <cellStyle name="Обычный 9 2 2 2 6 2" xfId="5975" xr:uid="{00000000-0005-0000-0000-0000B1130000}"/>
    <cellStyle name="Обычный 9 2 2 2 7" xfId="2224" xr:uid="{00000000-0005-0000-0000-0000B2130000}"/>
    <cellStyle name="Обычный 9 2 2 2 7 2" xfId="6654" xr:uid="{00000000-0005-0000-0000-0000B3130000}"/>
    <cellStyle name="Обычный 9 2 2 2 8" xfId="5115" xr:uid="{00000000-0005-0000-0000-0000B4130000}"/>
    <cellStyle name="Обычный 9 2 2 2 9" xfId="4420" xr:uid="{00000000-0005-0000-0000-0000B5130000}"/>
    <cellStyle name="Обычный 9 2 2 3" xfId="239" xr:uid="{00000000-0005-0000-0000-0000B6130000}"/>
    <cellStyle name="Обычный 9 2 2 3 10" xfId="3035" xr:uid="{00000000-0005-0000-0000-0000B7130000}"/>
    <cellStyle name="Обычный 9 2 2 3 2" xfId="411" xr:uid="{00000000-0005-0000-0000-0000B8130000}"/>
    <cellStyle name="Обычный 9 2 2 3 2 2" xfId="1130" xr:uid="{00000000-0005-0000-0000-0000B9130000}"/>
    <cellStyle name="Обычный 9 2 2 3 2 2 2" xfId="6155" xr:uid="{00000000-0005-0000-0000-0000BA130000}"/>
    <cellStyle name="Обычный 9 2 2 3 2 2 3" xfId="3899" xr:uid="{00000000-0005-0000-0000-0000BB130000}"/>
    <cellStyle name="Обычный 9 2 2 3 2 3" xfId="1692" xr:uid="{00000000-0005-0000-0000-0000BC130000}"/>
    <cellStyle name="Обычный 9 2 2 3 2 3 2" xfId="6832" xr:uid="{00000000-0005-0000-0000-0000BD130000}"/>
    <cellStyle name="Обычный 9 2 2 3 2 4" xfId="2396" xr:uid="{00000000-0005-0000-0000-0000BE130000}"/>
    <cellStyle name="Обычный 9 2 2 3 2 4 2" xfId="5287" xr:uid="{00000000-0005-0000-0000-0000BF130000}"/>
    <cellStyle name="Обычный 9 2 2 3 2 5" xfId="4592" xr:uid="{00000000-0005-0000-0000-0000C0130000}"/>
    <cellStyle name="Обычный 9 2 2 3 2 6" xfId="3206" xr:uid="{00000000-0005-0000-0000-0000C1130000}"/>
    <cellStyle name="Обычный 9 2 2 3 3" xfId="582" xr:uid="{00000000-0005-0000-0000-0000C2130000}"/>
    <cellStyle name="Обычный 9 2 2 3 3 2" xfId="1296" xr:uid="{00000000-0005-0000-0000-0000C3130000}"/>
    <cellStyle name="Обычный 9 2 2 3 3 2 2" xfId="6321" xr:uid="{00000000-0005-0000-0000-0000C4130000}"/>
    <cellStyle name="Обычный 9 2 2 3 3 2 3" xfId="4070" xr:uid="{00000000-0005-0000-0000-0000C5130000}"/>
    <cellStyle name="Обычный 9 2 2 3 3 3" xfId="1863" xr:uid="{00000000-0005-0000-0000-0000C6130000}"/>
    <cellStyle name="Обычный 9 2 2 3 3 3 2" xfId="6997" xr:uid="{00000000-0005-0000-0000-0000C7130000}"/>
    <cellStyle name="Обычный 9 2 2 3 3 4" xfId="2567" xr:uid="{00000000-0005-0000-0000-0000C8130000}"/>
    <cellStyle name="Обычный 9 2 2 3 3 4 2" xfId="5458" xr:uid="{00000000-0005-0000-0000-0000C9130000}"/>
    <cellStyle name="Обычный 9 2 2 3 3 5" xfId="4763" xr:uid="{00000000-0005-0000-0000-0000CA130000}"/>
    <cellStyle name="Обычный 9 2 2 3 3 6" xfId="3377" xr:uid="{00000000-0005-0000-0000-0000CB130000}"/>
    <cellStyle name="Обычный 9 2 2 3 4" xfId="756" xr:uid="{00000000-0005-0000-0000-0000CC130000}"/>
    <cellStyle name="Обычный 9 2 2 3 4 2" xfId="2030" xr:uid="{00000000-0005-0000-0000-0000CD130000}"/>
    <cellStyle name="Обычный 9 2 2 3 4 2 2" xfId="5625" xr:uid="{00000000-0005-0000-0000-0000CE130000}"/>
    <cellStyle name="Обычный 9 2 2 3 4 2 3" xfId="4236" xr:uid="{00000000-0005-0000-0000-0000CF130000}"/>
    <cellStyle name="Обычный 9 2 2 3 4 3" xfId="2734" xr:uid="{00000000-0005-0000-0000-0000D0130000}"/>
    <cellStyle name="Обычный 9 2 2 3 4 3 2" xfId="4929" xr:uid="{00000000-0005-0000-0000-0000D1130000}"/>
    <cellStyle name="Обычный 9 2 2 3 4 4" xfId="3543" xr:uid="{00000000-0005-0000-0000-0000D2130000}"/>
    <cellStyle name="Обычный 9 2 2 3 5" xfId="930" xr:uid="{00000000-0005-0000-0000-0000D3130000}"/>
    <cellStyle name="Обычный 9 2 2 3 5 2" xfId="5798" xr:uid="{00000000-0005-0000-0000-0000D4130000}"/>
    <cellStyle name="Обычный 9 2 2 3 5 3" xfId="3728" xr:uid="{00000000-0005-0000-0000-0000D5130000}"/>
    <cellStyle name="Обычный 9 2 2 3 6" xfId="1521" xr:uid="{00000000-0005-0000-0000-0000D6130000}"/>
    <cellStyle name="Обычный 9 2 2 3 6 2" xfId="5976" xr:uid="{00000000-0005-0000-0000-0000D7130000}"/>
    <cellStyle name="Обычный 9 2 2 3 7" xfId="2225" xr:uid="{00000000-0005-0000-0000-0000D8130000}"/>
    <cellStyle name="Обычный 9 2 2 3 7 2" xfId="6655" xr:uid="{00000000-0005-0000-0000-0000D9130000}"/>
    <cellStyle name="Обычный 9 2 2 3 8" xfId="5116" xr:uid="{00000000-0005-0000-0000-0000DA130000}"/>
    <cellStyle name="Обычный 9 2 2 3 9" xfId="4421" xr:uid="{00000000-0005-0000-0000-0000DB130000}"/>
    <cellStyle name="Обычный 9 2 2 4" xfId="240" xr:uid="{00000000-0005-0000-0000-0000DC130000}"/>
    <cellStyle name="Обычный 9 2 2 4 10" xfId="3036" xr:uid="{00000000-0005-0000-0000-0000DD130000}"/>
    <cellStyle name="Обычный 9 2 2 4 2" xfId="412" xr:uid="{00000000-0005-0000-0000-0000DE130000}"/>
    <cellStyle name="Обычный 9 2 2 4 2 2" xfId="1131" xr:uid="{00000000-0005-0000-0000-0000DF130000}"/>
    <cellStyle name="Обычный 9 2 2 4 2 2 2" xfId="6156" xr:uid="{00000000-0005-0000-0000-0000E0130000}"/>
    <cellStyle name="Обычный 9 2 2 4 2 2 3" xfId="3900" xr:uid="{00000000-0005-0000-0000-0000E1130000}"/>
    <cellStyle name="Обычный 9 2 2 4 2 3" xfId="1693" xr:uid="{00000000-0005-0000-0000-0000E2130000}"/>
    <cellStyle name="Обычный 9 2 2 4 2 3 2" xfId="6833" xr:uid="{00000000-0005-0000-0000-0000E3130000}"/>
    <cellStyle name="Обычный 9 2 2 4 2 4" xfId="2397" xr:uid="{00000000-0005-0000-0000-0000E4130000}"/>
    <cellStyle name="Обычный 9 2 2 4 2 4 2" xfId="5288" xr:uid="{00000000-0005-0000-0000-0000E5130000}"/>
    <cellStyle name="Обычный 9 2 2 4 2 5" xfId="4593" xr:uid="{00000000-0005-0000-0000-0000E6130000}"/>
    <cellStyle name="Обычный 9 2 2 4 2 6" xfId="3207" xr:uid="{00000000-0005-0000-0000-0000E7130000}"/>
    <cellStyle name="Обычный 9 2 2 4 3" xfId="583" xr:uid="{00000000-0005-0000-0000-0000E8130000}"/>
    <cellStyle name="Обычный 9 2 2 4 3 2" xfId="1297" xr:uid="{00000000-0005-0000-0000-0000E9130000}"/>
    <cellStyle name="Обычный 9 2 2 4 3 2 2" xfId="6322" xr:uid="{00000000-0005-0000-0000-0000EA130000}"/>
    <cellStyle name="Обычный 9 2 2 4 3 2 3" xfId="4071" xr:uid="{00000000-0005-0000-0000-0000EB130000}"/>
    <cellStyle name="Обычный 9 2 2 4 3 3" xfId="1864" xr:uid="{00000000-0005-0000-0000-0000EC130000}"/>
    <cellStyle name="Обычный 9 2 2 4 3 3 2" xfId="6998" xr:uid="{00000000-0005-0000-0000-0000ED130000}"/>
    <cellStyle name="Обычный 9 2 2 4 3 4" xfId="2568" xr:uid="{00000000-0005-0000-0000-0000EE130000}"/>
    <cellStyle name="Обычный 9 2 2 4 3 4 2" xfId="5459" xr:uid="{00000000-0005-0000-0000-0000EF130000}"/>
    <cellStyle name="Обычный 9 2 2 4 3 5" xfId="4764" xr:uid="{00000000-0005-0000-0000-0000F0130000}"/>
    <cellStyle name="Обычный 9 2 2 4 3 6" xfId="3378" xr:uid="{00000000-0005-0000-0000-0000F1130000}"/>
    <cellStyle name="Обычный 9 2 2 4 4" xfId="757" xr:uid="{00000000-0005-0000-0000-0000F2130000}"/>
    <cellStyle name="Обычный 9 2 2 4 4 2" xfId="2031" xr:uid="{00000000-0005-0000-0000-0000F3130000}"/>
    <cellStyle name="Обычный 9 2 2 4 4 2 2" xfId="5626" xr:uid="{00000000-0005-0000-0000-0000F4130000}"/>
    <cellStyle name="Обычный 9 2 2 4 4 2 3" xfId="4237" xr:uid="{00000000-0005-0000-0000-0000F5130000}"/>
    <cellStyle name="Обычный 9 2 2 4 4 3" xfId="2735" xr:uid="{00000000-0005-0000-0000-0000F6130000}"/>
    <cellStyle name="Обычный 9 2 2 4 4 3 2" xfId="4930" xr:uid="{00000000-0005-0000-0000-0000F7130000}"/>
    <cellStyle name="Обычный 9 2 2 4 4 4" xfId="3544" xr:uid="{00000000-0005-0000-0000-0000F8130000}"/>
    <cellStyle name="Обычный 9 2 2 4 5" xfId="931" xr:uid="{00000000-0005-0000-0000-0000F9130000}"/>
    <cellStyle name="Обычный 9 2 2 4 5 2" xfId="5799" xr:uid="{00000000-0005-0000-0000-0000FA130000}"/>
    <cellStyle name="Обычный 9 2 2 4 5 3" xfId="3729" xr:uid="{00000000-0005-0000-0000-0000FB130000}"/>
    <cellStyle name="Обычный 9 2 2 4 6" xfId="1522" xr:uid="{00000000-0005-0000-0000-0000FC130000}"/>
    <cellStyle name="Обычный 9 2 2 4 6 2" xfId="5977" xr:uid="{00000000-0005-0000-0000-0000FD130000}"/>
    <cellStyle name="Обычный 9 2 2 4 7" xfId="2226" xr:uid="{00000000-0005-0000-0000-0000FE130000}"/>
    <cellStyle name="Обычный 9 2 2 4 7 2" xfId="6656" xr:uid="{00000000-0005-0000-0000-0000FF130000}"/>
    <cellStyle name="Обычный 9 2 2 4 8" xfId="5117" xr:uid="{00000000-0005-0000-0000-000000140000}"/>
    <cellStyle name="Обычный 9 2 2 4 9" xfId="4422" xr:uid="{00000000-0005-0000-0000-000001140000}"/>
    <cellStyle name="Обычный 9 2 2 5" xfId="409" xr:uid="{00000000-0005-0000-0000-000002140000}"/>
    <cellStyle name="Обычный 9 2 2 5 2" xfId="1128" xr:uid="{00000000-0005-0000-0000-000003140000}"/>
    <cellStyle name="Обычный 9 2 2 5 2 2" xfId="6153" xr:uid="{00000000-0005-0000-0000-000004140000}"/>
    <cellStyle name="Обычный 9 2 2 5 2 3" xfId="3897" xr:uid="{00000000-0005-0000-0000-000005140000}"/>
    <cellStyle name="Обычный 9 2 2 5 3" xfId="1690" xr:uid="{00000000-0005-0000-0000-000006140000}"/>
    <cellStyle name="Обычный 9 2 2 5 3 2" xfId="6830" xr:uid="{00000000-0005-0000-0000-000007140000}"/>
    <cellStyle name="Обычный 9 2 2 5 4" xfId="2394" xr:uid="{00000000-0005-0000-0000-000008140000}"/>
    <cellStyle name="Обычный 9 2 2 5 4 2" xfId="5285" xr:uid="{00000000-0005-0000-0000-000009140000}"/>
    <cellStyle name="Обычный 9 2 2 5 5" xfId="4590" xr:uid="{00000000-0005-0000-0000-00000A140000}"/>
    <cellStyle name="Обычный 9 2 2 5 6" xfId="3204" xr:uid="{00000000-0005-0000-0000-00000B140000}"/>
    <cellStyle name="Обычный 9 2 2 6" xfId="580" xr:uid="{00000000-0005-0000-0000-00000C140000}"/>
    <cellStyle name="Обычный 9 2 2 6 2" xfId="1294" xr:uid="{00000000-0005-0000-0000-00000D140000}"/>
    <cellStyle name="Обычный 9 2 2 6 2 2" xfId="6319" xr:uid="{00000000-0005-0000-0000-00000E140000}"/>
    <cellStyle name="Обычный 9 2 2 6 2 3" xfId="4068" xr:uid="{00000000-0005-0000-0000-00000F140000}"/>
    <cellStyle name="Обычный 9 2 2 6 3" xfId="1861" xr:uid="{00000000-0005-0000-0000-000010140000}"/>
    <cellStyle name="Обычный 9 2 2 6 3 2" xfId="6995" xr:uid="{00000000-0005-0000-0000-000011140000}"/>
    <cellStyle name="Обычный 9 2 2 6 4" xfId="2565" xr:uid="{00000000-0005-0000-0000-000012140000}"/>
    <cellStyle name="Обычный 9 2 2 6 4 2" xfId="5456" xr:uid="{00000000-0005-0000-0000-000013140000}"/>
    <cellStyle name="Обычный 9 2 2 6 5" xfId="4761" xr:uid="{00000000-0005-0000-0000-000014140000}"/>
    <cellStyle name="Обычный 9 2 2 6 6" xfId="3375" xr:uid="{00000000-0005-0000-0000-000015140000}"/>
    <cellStyle name="Обычный 9 2 2 7" xfId="754" xr:uid="{00000000-0005-0000-0000-000016140000}"/>
    <cellStyle name="Обычный 9 2 2 7 2" xfId="2028" xr:uid="{00000000-0005-0000-0000-000017140000}"/>
    <cellStyle name="Обычный 9 2 2 7 2 2" xfId="5623" xr:uid="{00000000-0005-0000-0000-000018140000}"/>
    <cellStyle name="Обычный 9 2 2 7 2 3" xfId="4234" xr:uid="{00000000-0005-0000-0000-000019140000}"/>
    <cellStyle name="Обычный 9 2 2 7 3" xfId="2732" xr:uid="{00000000-0005-0000-0000-00001A140000}"/>
    <cellStyle name="Обычный 9 2 2 7 3 2" xfId="4927" xr:uid="{00000000-0005-0000-0000-00001B140000}"/>
    <cellStyle name="Обычный 9 2 2 7 4" xfId="3541" xr:uid="{00000000-0005-0000-0000-00001C140000}"/>
    <cellStyle name="Обычный 9 2 2 8" xfId="928" xr:uid="{00000000-0005-0000-0000-00001D140000}"/>
    <cellStyle name="Обычный 9 2 2 8 2" xfId="5796" xr:uid="{00000000-0005-0000-0000-00001E140000}"/>
    <cellStyle name="Обычный 9 2 2 8 3" xfId="3726" xr:uid="{00000000-0005-0000-0000-00001F140000}"/>
    <cellStyle name="Обычный 9 2 2 9" xfId="1519" xr:uid="{00000000-0005-0000-0000-000020140000}"/>
    <cellStyle name="Обычный 9 2 2 9 2" xfId="5974" xr:uid="{00000000-0005-0000-0000-000021140000}"/>
    <cellStyle name="Обычный 9 2 3" xfId="241" xr:uid="{00000000-0005-0000-0000-000022140000}"/>
    <cellStyle name="Обычный 9 2 3 10" xfId="3037" xr:uid="{00000000-0005-0000-0000-000023140000}"/>
    <cellStyle name="Обычный 9 2 3 2" xfId="413" xr:uid="{00000000-0005-0000-0000-000024140000}"/>
    <cellStyle name="Обычный 9 2 3 2 2" xfId="1132" xr:uid="{00000000-0005-0000-0000-000025140000}"/>
    <cellStyle name="Обычный 9 2 3 2 2 2" xfId="6157" xr:uid="{00000000-0005-0000-0000-000026140000}"/>
    <cellStyle name="Обычный 9 2 3 2 2 3" xfId="3901" xr:uid="{00000000-0005-0000-0000-000027140000}"/>
    <cellStyle name="Обычный 9 2 3 2 3" xfId="1694" xr:uid="{00000000-0005-0000-0000-000028140000}"/>
    <cellStyle name="Обычный 9 2 3 2 3 2" xfId="6834" xr:uid="{00000000-0005-0000-0000-000029140000}"/>
    <cellStyle name="Обычный 9 2 3 2 4" xfId="2398" xr:uid="{00000000-0005-0000-0000-00002A140000}"/>
    <cellStyle name="Обычный 9 2 3 2 4 2" xfId="5289" xr:uid="{00000000-0005-0000-0000-00002B140000}"/>
    <cellStyle name="Обычный 9 2 3 2 5" xfId="4594" xr:uid="{00000000-0005-0000-0000-00002C140000}"/>
    <cellStyle name="Обычный 9 2 3 2 6" xfId="3208" xr:uid="{00000000-0005-0000-0000-00002D140000}"/>
    <cellStyle name="Обычный 9 2 3 3" xfId="584" xr:uid="{00000000-0005-0000-0000-00002E140000}"/>
    <cellStyle name="Обычный 9 2 3 3 2" xfId="1298" xr:uid="{00000000-0005-0000-0000-00002F140000}"/>
    <cellStyle name="Обычный 9 2 3 3 2 2" xfId="6323" xr:uid="{00000000-0005-0000-0000-000030140000}"/>
    <cellStyle name="Обычный 9 2 3 3 2 3" xfId="4072" xr:uid="{00000000-0005-0000-0000-000031140000}"/>
    <cellStyle name="Обычный 9 2 3 3 3" xfId="1865" xr:uid="{00000000-0005-0000-0000-000032140000}"/>
    <cellStyle name="Обычный 9 2 3 3 3 2" xfId="6999" xr:uid="{00000000-0005-0000-0000-000033140000}"/>
    <cellStyle name="Обычный 9 2 3 3 4" xfId="2569" xr:uid="{00000000-0005-0000-0000-000034140000}"/>
    <cellStyle name="Обычный 9 2 3 3 4 2" xfId="5460" xr:uid="{00000000-0005-0000-0000-000035140000}"/>
    <cellStyle name="Обычный 9 2 3 3 5" xfId="4765" xr:uid="{00000000-0005-0000-0000-000036140000}"/>
    <cellStyle name="Обычный 9 2 3 3 6" xfId="3379" xr:uid="{00000000-0005-0000-0000-000037140000}"/>
    <cellStyle name="Обычный 9 2 3 4" xfId="758" xr:uid="{00000000-0005-0000-0000-000038140000}"/>
    <cellStyle name="Обычный 9 2 3 4 2" xfId="2032" xr:uid="{00000000-0005-0000-0000-000039140000}"/>
    <cellStyle name="Обычный 9 2 3 4 2 2" xfId="5627" xr:uid="{00000000-0005-0000-0000-00003A140000}"/>
    <cellStyle name="Обычный 9 2 3 4 2 3" xfId="4238" xr:uid="{00000000-0005-0000-0000-00003B140000}"/>
    <cellStyle name="Обычный 9 2 3 4 3" xfId="2736" xr:uid="{00000000-0005-0000-0000-00003C140000}"/>
    <cellStyle name="Обычный 9 2 3 4 3 2" xfId="4931" xr:uid="{00000000-0005-0000-0000-00003D140000}"/>
    <cellStyle name="Обычный 9 2 3 4 4" xfId="3545" xr:uid="{00000000-0005-0000-0000-00003E140000}"/>
    <cellStyle name="Обычный 9 2 3 5" xfId="932" xr:uid="{00000000-0005-0000-0000-00003F140000}"/>
    <cellStyle name="Обычный 9 2 3 5 2" xfId="5800" xr:uid="{00000000-0005-0000-0000-000040140000}"/>
    <cellStyle name="Обычный 9 2 3 5 3" xfId="3730" xr:uid="{00000000-0005-0000-0000-000041140000}"/>
    <cellStyle name="Обычный 9 2 3 6" xfId="1523" xr:uid="{00000000-0005-0000-0000-000042140000}"/>
    <cellStyle name="Обычный 9 2 3 6 2" xfId="5978" xr:uid="{00000000-0005-0000-0000-000043140000}"/>
    <cellStyle name="Обычный 9 2 3 7" xfId="2227" xr:uid="{00000000-0005-0000-0000-000044140000}"/>
    <cellStyle name="Обычный 9 2 3 7 2" xfId="6657" xr:uid="{00000000-0005-0000-0000-000045140000}"/>
    <cellStyle name="Обычный 9 2 3 8" xfId="5118" xr:uid="{00000000-0005-0000-0000-000046140000}"/>
    <cellStyle name="Обычный 9 2 3 9" xfId="4423" xr:uid="{00000000-0005-0000-0000-000047140000}"/>
    <cellStyle name="Обычный 9 2 4" xfId="242" xr:uid="{00000000-0005-0000-0000-000048140000}"/>
    <cellStyle name="Обычный 9 2 4 10" xfId="3038" xr:uid="{00000000-0005-0000-0000-000049140000}"/>
    <cellStyle name="Обычный 9 2 4 2" xfId="414" xr:uid="{00000000-0005-0000-0000-00004A140000}"/>
    <cellStyle name="Обычный 9 2 4 2 2" xfId="1133" xr:uid="{00000000-0005-0000-0000-00004B140000}"/>
    <cellStyle name="Обычный 9 2 4 2 2 2" xfId="6158" xr:uid="{00000000-0005-0000-0000-00004C140000}"/>
    <cellStyle name="Обычный 9 2 4 2 2 3" xfId="3902" xr:uid="{00000000-0005-0000-0000-00004D140000}"/>
    <cellStyle name="Обычный 9 2 4 2 3" xfId="1695" xr:uid="{00000000-0005-0000-0000-00004E140000}"/>
    <cellStyle name="Обычный 9 2 4 2 3 2" xfId="6835" xr:uid="{00000000-0005-0000-0000-00004F140000}"/>
    <cellStyle name="Обычный 9 2 4 2 4" xfId="2399" xr:uid="{00000000-0005-0000-0000-000050140000}"/>
    <cellStyle name="Обычный 9 2 4 2 4 2" xfId="5290" xr:uid="{00000000-0005-0000-0000-000051140000}"/>
    <cellStyle name="Обычный 9 2 4 2 5" xfId="4595" xr:uid="{00000000-0005-0000-0000-000052140000}"/>
    <cellStyle name="Обычный 9 2 4 2 6" xfId="3209" xr:uid="{00000000-0005-0000-0000-000053140000}"/>
    <cellStyle name="Обычный 9 2 4 3" xfId="585" xr:uid="{00000000-0005-0000-0000-000054140000}"/>
    <cellStyle name="Обычный 9 2 4 3 2" xfId="1299" xr:uid="{00000000-0005-0000-0000-000055140000}"/>
    <cellStyle name="Обычный 9 2 4 3 2 2" xfId="6324" xr:uid="{00000000-0005-0000-0000-000056140000}"/>
    <cellStyle name="Обычный 9 2 4 3 2 3" xfId="4073" xr:uid="{00000000-0005-0000-0000-000057140000}"/>
    <cellStyle name="Обычный 9 2 4 3 3" xfId="1866" xr:uid="{00000000-0005-0000-0000-000058140000}"/>
    <cellStyle name="Обычный 9 2 4 3 3 2" xfId="7000" xr:uid="{00000000-0005-0000-0000-000059140000}"/>
    <cellStyle name="Обычный 9 2 4 3 4" xfId="2570" xr:uid="{00000000-0005-0000-0000-00005A140000}"/>
    <cellStyle name="Обычный 9 2 4 3 4 2" xfId="5461" xr:uid="{00000000-0005-0000-0000-00005B140000}"/>
    <cellStyle name="Обычный 9 2 4 3 5" xfId="4766" xr:uid="{00000000-0005-0000-0000-00005C140000}"/>
    <cellStyle name="Обычный 9 2 4 3 6" xfId="3380" xr:uid="{00000000-0005-0000-0000-00005D140000}"/>
    <cellStyle name="Обычный 9 2 4 4" xfId="759" xr:uid="{00000000-0005-0000-0000-00005E140000}"/>
    <cellStyle name="Обычный 9 2 4 4 2" xfId="2033" xr:uid="{00000000-0005-0000-0000-00005F140000}"/>
    <cellStyle name="Обычный 9 2 4 4 2 2" xfId="5628" xr:uid="{00000000-0005-0000-0000-000060140000}"/>
    <cellStyle name="Обычный 9 2 4 4 2 3" xfId="4239" xr:uid="{00000000-0005-0000-0000-000061140000}"/>
    <cellStyle name="Обычный 9 2 4 4 3" xfId="2737" xr:uid="{00000000-0005-0000-0000-000062140000}"/>
    <cellStyle name="Обычный 9 2 4 4 3 2" xfId="4932" xr:uid="{00000000-0005-0000-0000-000063140000}"/>
    <cellStyle name="Обычный 9 2 4 4 4" xfId="3546" xr:uid="{00000000-0005-0000-0000-000064140000}"/>
    <cellStyle name="Обычный 9 2 4 5" xfId="933" xr:uid="{00000000-0005-0000-0000-000065140000}"/>
    <cellStyle name="Обычный 9 2 4 5 2" xfId="5801" xr:uid="{00000000-0005-0000-0000-000066140000}"/>
    <cellStyle name="Обычный 9 2 4 5 3" xfId="3731" xr:uid="{00000000-0005-0000-0000-000067140000}"/>
    <cellStyle name="Обычный 9 2 4 6" xfId="1524" xr:uid="{00000000-0005-0000-0000-000068140000}"/>
    <cellStyle name="Обычный 9 2 4 6 2" xfId="5979" xr:uid="{00000000-0005-0000-0000-000069140000}"/>
    <cellStyle name="Обычный 9 2 4 7" xfId="2228" xr:uid="{00000000-0005-0000-0000-00006A140000}"/>
    <cellStyle name="Обычный 9 2 4 7 2" xfId="6658" xr:uid="{00000000-0005-0000-0000-00006B140000}"/>
    <cellStyle name="Обычный 9 2 4 8" xfId="5119" xr:uid="{00000000-0005-0000-0000-00006C140000}"/>
    <cellStyle name="Обычный 9 2 4 9" xfId="4424" xr:uid="{00000000-0005-0000-0000-00006D140000}"/>
    <cellStyle name="Обычный 9 2 5" xfId="305" xr:uid="{00000000-0005-0000-0000-00006E140000}"/>
    <cellStyle name="Обычный 9 2 5 2" xfId="1024" xr:uid="{00000000-0005-0000-0000-00006F140000}"/>
    <cellStyle name="Обычный 9 2 5 2 2" xfId="6049" xr:uid="{00000000-0005-0000-0000-000070140000}"/>
    <cellStyle name="Обычный 9 2 5 2 3" xfId="3793" xr:uid="{00000000-0005-0000-0000-000071140000}"/>
    <cellStyle name="Обычный 9 2 5 3" xfId="1586" xr:uid="{00000000-0005-0000-0000-000072140000}"/>
    <cellStyle name="Обычный 9 2 5 3 2" xfId="6726" xr:uid="{00000000-0005-0000-0000-000073140000}"/>
    <cellStyle name="Обычный 9 2 5 4" xfId="2290" xr:uid="{00000000-0005-0000-0000-000074140000}"/>
    <cellStyle name="Обычный 9 2 5 4 2" xfId="5181" xr:uid="{00000000-0005-0000-0000-000075140000}"/>
    <cellStyle name="Обычный 9 2 5 5" xfId="4486" xr:uid="{00000000-0005-0000-0000-000076140000}"/>
    <cellStyle name="Обычный 9 2 5 6" xfId="3100" xr:uid="{00000000-0005-0000-0000-000077140000}"/>
    <cellStyle name="Обычный 9 2 6" xfId="476" xr:uid="{00000000-0005-0000-0000-000078140000}"/>
    <cellStyle name="Обычный 9 2 6 2" xfId="1293" xr:uid="{00000000-0005-0000-0000-000079140000}"/>
    <cellStyle name="Обычный 9 2 6 2 2" xfId="6318" xr:uid="{00000000-0005-0000-0000-00007A140000}"/>
    <cellStyle name="Обычный 9 2 6 2 3" xfId="3964" xr:uid="{00000000-0005-0000-0000-00007B140000}"/>
    <cellStyle name="Обычный 9 2 6 3" xfId="1757" xr:uid="{00000000-0005-0000-0000-00007C140000}"/>
    <cellStyle name="Обычный 9 2 6 3 2" xfId="6994" xr:uid="{00000000-0005-0000-0000-00007D140000}"/>
    <cellStyle name="Обычный 9 2 6 4" xfId="2461" xr:uid="{00000000-0005-0000-0000-00007E140000}"/>
    <cellStyle name="Обычный 9 2 6 4 2" xfId="5352" xr:uid="{00000000-0005-0000-0000-00007F140000}"/>
    <cellStyle name="Обычный 9 2 6 5" xfId="4657" xr:uid="{00000000-0005-0000-0000-000080140000}"/>
    <cellStyle name="Обычный 9 2 6 6" xfId="3271" xr:uid="{00000000-0005-0000-0000-000081140000}"/>
    <cellStyle name="Обычный 9 2 7" xfId="753" xr:uid="{00000000-0005-0000-0000-000082140000}"/>
    <cellStyle name="Обычный 9 2 7 2" xfId="2027" xr:uid="{00000000-0005-0000-0000-000083140000}"/>
    <cellStyle name="Обычный 9 2 7 2 2" xfId="5622" xr:uid="{00000000-0005-0000-0000-000084140000}"/>
    <cellStyle name="Обычный 9 2 7 2 3" xfId="4233" xr:uid="{00000000-0005-0000-0000-000085140000}"/>
    <cellStyle name="Обычный 9 2 7 3" xfId="2731" xr:uid="{00000000-0005-0000-0000-000086140000}"/>
    <cellStyle name="Обычный 9 2 7 3 2" xfId="4926" xr:uid="{00000000-0005-0000-0000-000087140000}"/>
    <cellStyle name="Обычный 9 2 7 4" xfId="3540" xr:uid="{00000000-0005-0000-0000-000088140000}"/>
    <cellStyle name="Обычный 9 2 8" xfId="927" xr:uid="{00000000-0005-0000-0000-000089140000}"/>
    <cellStyle name="Обычный 9 2 8 2" xfId="5795" xr:uid="{00000000-0005-0000-0000-00008A140000}"/>
    <cellStyle name="Обычный 9 2 8 3" xfId="3622" xr:uid="{00000000-0005-0000-0000-00008B140000}"/>
    <cellStyle name="Обычный 9 2 9" xfId="1415" xr:uid="{00000000-0005-0000-0000-00008C140000}"/>
    <cellStyle name="Обычный 9 2 9 2" xfId="5973" xr:uid="{00000000-0005-0000-0000-00008D140000}"/>
    <cellStyle name="Обычный 9 3" xfId="138" xr:uid="{00000000-0005-0000-0000-00008E140000}"/>
    <cellStyle name="Обычный 9 3 10" xfId="2124" xr:uid="{00000000-0005-0000-0000-00008F140000}"/>
    <cellStyle name="Обычный 9 3 10 2" xfId="6659" xr:uid="{00000000-0005-0000-0000-000090140000}"/>
    <cellStyle name="Обычный 9 3 11" xfId="5015" xr:uid="{00000000-0005-0000-0000-000091140000}"/>
    <cellStyle name="Обычный 9 3 12" xfId="4320" xr:uid="{00000000-0005-0000-0000-000092140000}"/>
    <cellStyle name="Обычный 9 3 13" xfId="2934" xr:uid="{00000000-0005-0000-0000-000093140000}"/>
    <cellStyle name="Обычный 9 3 2" xfId="243" xr:uid="{00000000-0005-0000-0000-000094140000}"/>
    <cellStyle name="Обычный 9 3 2 10" xfId="3039" xr:uid="{00000000-0005-0000-0000-000095140000}"/>
    <cellStyle name="Обычный 9 3 2 2" xfId="415" xr:uid="{00000000-0005-0000-0000-000096140000}"/>
    <cellStyle name="Обычный 9 3 2 2 2" xfId="1134" xr:uid="{00000000-0005-0000-0000-000097140000}"/>
    <cellStyle name="Обычный 9 3 2 2 2 2" xfId="6159" xr:uid="{00000000-0005-0000-0000-000098140000}"/>
    <cellStyle name="Обычный 9 3 2 2 2 3" xfId="3903" xr:uid="{00000000-0005-0000-0000-000099140000}"/>
    <cellStyle name="Обычный 9 3 2 2 3" xfId="1696" xr:uid="{00000000-0005-0000-0000-00009A140000}"/>
    <cellStyle name="Обычный 9 3 2 2 3 2" xfId="6836" xr:uid="{00000000-0005-0000-0000-00009B140000}"/>
    <cellStyle name="Обычный 9 3 2 2 4" xfId="2400" xr:uid="{00000000-0005-0000-0000-00009C140000}"/>
    <cellStyle name="Обычный 9 3 2 2 4 2" xfId="5291" xr:uid="{00000000-0005-0000-0000-00009D140000}"/>
    <cellStyle name="Обычный 9 3 2 2 5" xfId="4596" xr:uid="{00000000-0005-0000-0000-00009E140000}"/>
    <cellStyle name="Обычный 9 3 2 2 6" xfId="3210" xr:uid="{00000000-0005-0000-0000-00009F140000}"/>
    <cellStyle name="Обычный 9 3 2 3" xfId="586" xr:uid="{00000000-0005-0000-0000-0000A0140000}"/>
    <cellStyle name="Обычный 9 3 2 3 2" xfId="1301" xr:uid="{00000000-0005-0000-0000-0000A1140000}"/>
    <cellStyle name="Обычный 9 3 2 3 2 2" xfId="6326" xr:uid="{00000000-0005-0000-0000-0000A2140000}"/>
    <cellStyle name="Обычный 9 3 2 3 2 3" xfId="4074" xr:uid="{00000000-0005-0000-0000-0000A3140000}"/>
    <cellStyle name="Обычный 9 3 2 3 3" xfId="1867" xr:uid="{00000000-0005-0000-0000-0000A4140000}"/>
    <cellStyle name="Обычный 9 3 2 3 3 2" xfId="7002" xr:uid="{00000000-0005-0000-0000-0000A5140000}"/>
    <cellStyle name="Обычный 9 3 2 3 4" xfId="2571" xr:uid="{00000000-0005-0000-0000-0000A6140000}"/>
    <cellStyle name="Обычный 9 3 2 3 4 2" xfId="5462" xr:uid="{00000000-0005-0000-0000-0000A7140000}"/>
    <cellStyle name="Обычный 9 3 2 3 5" xfId="4767" xr:uid="{00000000-0005-0000-0000-0000A8140000}"/>
    <cellStyle name="Обычный 9 3 2 3 6" xfId="3381" xr:uid="{00000000-0005-0000-0000-0000A9140000}"/>
    <cellStyle name="Обычный 9 3 2 4" xfId="761" xr:uid="{00000000-0005-0000-0000-0000AA140000}"/>
    <cellStyle name="Обычный 9 3 2 4 2" xfId="2035" xr:uid="{00000000-0005-0000-0000-0000AB140000}"/>
    <cellStyle name="Обычный 9 3 2 4 2 2" xfId="5630" xr:uid="{00000000-0005-0000-0000-0000AC140000}"/>
    <cellStyle name="Обычный 9 3 2 4 2 3" xfId="4241" xr:uid="{00000000-0005-0000-0000-0000AD140000}"/>
    <cellStyle name="Обычный 9 3 2 4 3" xfId="2739" xr:uid="{00000000-0005-0000-0000-0000AE140000}"/>
    <cellStyle name="Обычный 9 3 2 4 3 2" xfId="4934" xr:uid="{00000000-0005-0000-0000-0000AF140000}"/>
    <cellStyle name="Обычный 9 3 2 4 4" xfId="3548" xr:uid="{00000000-0005-0000-0000-0000B0140000}"/>
    <cellStyle name="Обычный 9 3 2 5" xfId="935" xr:uid="{00000000-0005-0000-0000-0000B1140000}"/>
    <cellStyle name="Обычный 9 3 2 5 2" xfId="5803" xr:uid="{00000000-0005-0000-0000-0000B2140000}"/>
    <cellStyle name="Обычный 9 3 2 5 3" xfId="3732" xr:uid="{00000000-0005-0000-0000-0000B3140000}"/>
    <cellStyle name="Обычный 9 3 2 6" xfId="1525" xr:uid="{00000000-0005-0000-0000-0000B4140000}"/>
    <cellStyle name="Обычный 9 3 2 6 2" xfId="5981" xr:uid="{00000000-0005-0000-0000-0000B5140000}"/>
    <cellStyle name="Обычный 9 3 2 7" xfId="2229" xr:uid="{00000000-0005-0000-0000-0000B6140000}"/>
    <cellStyle name="Обычный 9 3 2 7 2" xfId="6660" xr:uid="{00000000-0005-0000-0000-0000B7140000}"/>
    <cellStyle name="Обычный 9 3 2 8" xfId="5120" xr:uid="{00000000-0005-0000-0000-0000B8140000}"/>
    <cellStyle name="Обычный 9 3 2 9" xfId="4425" xr:uid="{00000000-0005-0000-0000-0000B9140000}"/>
    <cellStyle name="Обычный 9 3 3" xfId="244" xr:uid="{00000000-0005-0000-0000-0000BA140000}"/>
    <cellStyle name="Обычный 9 3 3 10" xfId="3040" xr:uid="{00000000-0005-0000-0000-0000BB140000}"/>
    <cellStyle name="Обычный 9 3 3 2" xfId="416" xr:uid="{00000000-0005-0000-0000-0000BC140000}"/>
    <cellStyle name="Обычный 9 3 3 2 2" xfId="1135" xr:uid="{00000000-0005-0000-0000-0000BD140000}"/>
    <cellStyle name="Обычный 9 3 3 2 2 2" xfId="6160" xr:uid="{00000000-0005-0000-0000-0000BE140000}"/>
    <cellStyle name="Обычный 9 3 3 2 2 3" xfId="3904" xr:uid="{00000000-0005-0000-0000-0000BF140000}"/>
    <cellStyle name="Обычный 9 3 3 2 3" xfId="1697" xr:uid="{00000000-0005-0000-0000-0000C0140000}"/>
    <cellStyle name="Обычный 9 3 3 2 3 2" xfId="6837" xr:uid="{00000000-0005-0000-0000-0000C1140000}"/>
    <cellStyle name="Обычный 9 3 3 2 4" xfId="2401" xr:uid="{00000000-0005-0000-0000-0000C2140000}"/>
    <cellStyle name="Обычный 9 3 3 2 4 2" xfId="5292" xr:uid="{00000000-0005-0000-0000-0000C3140000}"/>
    <cellStyle name="Обычный 9 3 3 2 5" xfId="4597" xr:uid="{00000000-0005-0000-0000-0000C4140000}"/>
    <cellStyle name="Обычный 9 3 3 2 6" xfId="3211" xr:uid="{00000000-0005-0000-0000-0000C5140000}"/>
    <cellStyle name="Обычный 9 3 3 3" xfId="587" xr:uid="{00000000-0005-0000-0000-0000C6140000}"/>
    <cellStyle name="Обычный 9 3 3 3 2" xfId="1302" xr:uid="{00000000-0005-0000-0000-0000C7140000}"/>
    <cellStyle name="Обычный 9 3 3 3 2 2" xfId="6327" xr:uid="{00000000-0005-0000-0000-0000C8140000}"/>
    <cellStyle name="Обычный 9 3 3 3 2 3" xfId="4075" xr:uid="{00000000-0005-0000-0000-0000C9140000}"/>
    <cellStyle name="Обычный 9 3 3 3 3" xfId="1868" xr:uid="{00000000-0005-0000-0000-0000CA140000}"/>
    <cellStyle name="Обычный 9 3 3 3 3 2" xfId="7003" xr:uid="{00000000-0005-0000-0000-0000CB140000}"/>
    <cellStyle name="Обычный 9 3 3 3 4" xfId="2572" xr:uid="{00000000-0005-0000-0000-0000CC140000}"/>
    <cellStyle name="Обычный 9 3 3 3 4 2" xfId="5463" xr:uid="{00000000-0005-0000-0000-0000CD140000}"/>
    <cellStyle name="Обычный 9 3 3 3 5" xfId="4768" xr:uid="{00000000-0005-0000-0000-0000CE140000}"/>
    <cellStyle name="Обычный 9 3 3 3 6" xfId="3382" xr:uid="{00000000-0005-0000-0000-0000CF140000}"/>
    <cellStyle name="Обычный 9 3 3 4" xfId="762" xr:uid="{00000000-0005-0000-0000-0000D0140000}"/>
    <cellStyle name="Обычный 9 3 3 4 2" xfId="2036" xr:uid="{00000000-0005-0000-0000-0000D1140000}"/>
    <cellStyle name="Обычный 9 3 3 4 2 2" xfId="5631" xr:uid="{00000000-0005-0000-0000-0000D2140000}"/>
    <cellStyle name="Обычный 9 3 3 4 2 3" xfId="4242" xr:uid="{00000000-0005-0000-0000-0000D3140000}"/>
    <cellStyle name="Обычный 9 3 3 4 3" xfId="2740" xr:uid="{00000000-0005-0000-0000-0000D4140000}"/>
    <cellStyle name="Обычный 9 3 3 4 3 2" xfId="4935" xr:uid="{00000000-0005-0000-0000-0000D5140000}"/>
    <cellStyle name="Обычный 9 3 3 4 4" xfId="3549" xr:uid="{00000000-0005-0000-0000-0000D6140000}"/>
    <cellStyle name="Обычный 9 3 3 5" xfId="936" xr:uid="{00000000-0005-0000-0000-0000D7140000}"/>
    <cellStyle name="Обычный 9 3 3 5 2" xfId="5804" xr:uid="{00000000-0005-0000-0000-0000D8140000}"/>
    <cellStyle name="Обычный 9 3 3 5 3" xfId="3733" xr:uid="{00000000-0005-0000-0000-0000D9140000}"/>
    <cellStyle name="Обычный 9 3 3 6" xfId="1526" xr:uid="{00000000-0005-0000-0000-0000DA140000}"/>
    <cellStyle name="Обычный 9 3 3 6 2" xfId="5982" xr:uid="{00000000-0005-0000-0000-0000DB140000}"/>
    <cellStyle name="Обычный 9 3 3 7" xfId="2230" xr:uid="{00000000-0005-0000-0000-0000DC140000}"/>
    <cellStyle name="Обычный 9 3 3 7 2" xfId="6661" xr:uid="{00000000-0005-0000-0000-0000DD140000}"/>
    <cellStyle name="Обычный 9 3 3 8" xfId="5121" xr:uid="{00000000-0005-0000-0000-0000DE140000}"/>
    <cellStyle name="Обычный 9 3 3 9" xfId="4426" xr:uid="{00000000-0005-0000-0000-0000DF140000}"/>
    <cellStyle name="Обычный 9 3 4" xfId="245" xr:uid="{00000000-0005-0000-0000-0000E0140000}"/>
    <cellStyle name="Обычный 9 3 4 10" xfId="3041" xr:uid="{00000000-0005-0000-0000-0000E1140000}"/>
    <cellStyle name="Обычный 9 3 4 2" xfId="417" xr:uid="{00000000-0005-0000-0000-0000E2140000}"/>
    <cellStyle name="Обычный 9 3 4 2 2" xfId="1136" xr:uid="{00000000-0005-0000-0000-0000E3140000}"/>
    <cellStyle name="Обычный 9 3 4 2 2 2" xfId="6161" xr:uid="{00000000-0005-0000-0000-0000E4140000}"/>
    <cellStyle name="Обычный 9 3 4 2 2 3" xfId="3905" xr:uid="{00000000-0005-0000-0000-0000E5140000}"/>
    <cellStyle name="Обычный 9 3 4 2 3" xfId="1698" xr:uid="{00000000-0005-0000-0000-0000E6140000}"/>
    <cellStyle name="Обычный 9 3 4 2 3 2" xfId="6838" xr:uid="{00000000-0005-0000-0000-0000E7140000}"/>
    <cellStyle name="Обычный 9 3 4 2 4" xfId="2402" xr:uid="{00000000-0005-0000-0000-0000E8140000}"/>
    <cellStyle name="Обычный 9 3 4 2 4 2" xfId="5293" xr:uid="{00000000-0005-0000-0000-0000E9140000}"/>
    <cellStyle name="Обычный 9 3 4 2 5" xfId="4598" xr:uid="{00000000-0005-0000-0000-0000EA140000}"/>
    <cellStyle name="Обычный 9 3 4 2 6" xfId="3212" xr:uid="{00000000-0005-0000-0000-0000EB140000}"/>
    <cellStyle name="Обычный 9 3 4 3" xfId="588" xr:uid="{00000000-0005-0000-0000-0000EC140000}"/>
    <cellStyle name="Обычный 9 3 4 3 2" xfId="1303" xr:uid="{00000000-0005-0000-0000-0000ED140000}"/>
    <cellStyle name="Обычный 9 3 4 3 2 2" xfId="6328" xr:uid="{00000000-0005-0000-0000-0000EE140000}"/>
    <cellStyle name="Обычный 9 3 4 3 2 3" xfId="4076" xr:uid="{00000000-0005-0000-0000-0000EF140000}"/>
    <cellStyle name="Обычный 9 3 4 3 3" xfId="1869" xr:uid="{00000000-0005-0000-0000-0000F0140000}"/>
    <cellStyle name="Обычный 9 3 4 3 3 2" xfId="7004" xr:uid="{00000000-0005-0000-0000-0000F1140000}"/>
    <cellStyle name="Обычный 9 3 4 3 4" xfId="2573" xr:uid="{00000000-0005-0000-0000-0000F2140000}"/>
    <cellStyle name="Обычный 9 3 4 3 4 2" xfId="5464" xr:uid="{00000000-0005-0000-0000-0000F3140000}"/>
    <cellStyle name="Обычный 9 3 4 3 5" xfId="4769" xr:uid="{00000000-0005-0000-0000-0000F4140000}"/>
    <cellStyle name="Обычный 9 3 4 3 6" xfId="3383" xr:uid="{00000000-0005-0000-0000-0000F5140000}"/>
    <cellStyle name="Обычный 9 3 4 4" xfId="763" xr:uid="{00000000-0005-0000-0000-0000F6140000}"/>
    <cellStyle name="Обычный 9 3 4 4 2" xfId="2037" xr:uid="{00000000-0005-0000-0000-0000F7140000}"/>
    <cellStyle name="Обычный 9 3 4 4 2 2" xfId="5632" xr:uid="{00000000-0005-0000-0000-0000F8140000}"/>
    <cellStyle name="Обычный 9 3 4 4 2 3" xfId="4243" xr:uid="{00000000-0005-0000-0000-0000F9140000}"/>
    <cellStyle name="Обычный 9 3 4 4 3" xfId="2741" xr:uid="{00000000-0005-0000-0000-0000FA140000}"/>
    <cellStyle name="Обычный 9 3 4 4 3 2" xfId="4936" xr:uid="{00000000-0005-0000-0000-0000FB140000}"/>
    <cellStyle name="Обычный 9 3 4 4 4" xfId="3550" xr:uid="{00000000-0005-0000-0000-0000FC140000}"/>
    <cellStyle name="Обычный 9 3 4 5" xfId="937" xr:uid="{00000000-0005-0000-0000-0000FD140000}"/>
    <cellStyle name="Обычный 9 3 4 5 2" xfId="5805" xr:uid="{00000000-0005-0000-0000-0000FE140000}"/>
    <cellStyle name="Обычный 9 3 4 5 3" xfId="3734" xr:uid="{00000000-0005-0000-0000-0000FF140000}"/>
    <cellStyle name="Обычный 9 3 4 6" xfId="1527" xr:uid="{00000000-0005-0000-0000-000000150000}"/>
    <cellStyle name="Обычный 9 3 4 6 2" xfId="5983" xr:uid="{00000000-0005-0000-0000-000001150000}"/>
    <cellStyle name="Обычный 9 3 4 7" xfId="2231" xr:uid="{00000000-0005-0000-0000-000002150000}"/>
    <cellStyle name="Обычный 9 3 4 7 2" xfId="6662" xr:uid="{00000000-0005-0000-0000-000003150000}"/>
    <cellStyle name="Обычный 9 3 4 8" xfId="5122" xr:uid="{00000000-0005-0000-0000-000004150000}"/>
    <cellStyle name="Обычный 9 3 4 9" xfId="4427" xr:uid="{00000000-0005-0000-0000-000005150000}"/>
    <cellStyle name="Обычный 9 3 5" xfId="310" xr:uid="{00000000-0005-0000-0000-000006150000}"/>
    <cellStyle name="Обычный 9 3 5 2" xfId="1029" xr:uid="{00000000-0005-0000-0000-000007150000}"/>
    <cellStyle name="Обычный 9 3 5 2 2" xfId="6054" xr:uid="{00000000-0005-0000-0000-000008150000}"/>
    <cellStyle name="Обычный 9 3 5 2 3" xfId="3798" xr:uid="{00000000-0005-0000-0000-000009150000}"/>
    <cellStyle name="Обычный 9 3 5 3" xfId="1591" xr:uid="{00000000-0005-0000-0000-00000A150000}"/>
    <cellStyle name="Обычный 9 3 5 3 2" xfId="6731" xr:uid="{00000000-0005-0000-0000-00000B150000}"/>
    <cellStyle name="Обычный 9 3 5 4" xfId="2295" xr:uid="{00000000-0005-0000-0000-00000C150000}"/>
    <cellStyle name="Обычный 9 3 5 4 2" xfId="5186" xr:uid="{00000000-0005-0000-0000-00000D150000}"/>
    <cellStyle name="Обычный 9 3 5 5" xfId="4491" xr:uid="{00000000-0005-0000-0000-00000E150000}"/>
    <cellStyle name="Обычный 9 3 5 6" xfId="3105" xr:uid="{00000000-0005-0000-0000-00000F150000}"/>
    <cellStyle name="Обычный 9 3 6" xfId="481" xr:uid="{00000000-0005-0000-0000-000010150000}"/>
    <cellStyle name="Обычный 9 3 6 2" xfId="1300" xr:uid="{00000000-0005-0000-0000-000011150000}"/>
    <cellStyle name="Обычный 9 3 6 2 2" xfId="6325" xr:uid="{00000000-0005-0000-0000-000012150000}"/>
    <cellStyle name="Обычный 9 3 6 2 3" xfId="3969" xr:uid="{00000000-0005-0000-0000-000013150000}"/>
    <cellStyle name="Обычный 9 3 6 3" xfId="1762" xr:uid="{00000000-0005-0000-0000-000014150000}"/>
    <cellStyle name="Обычный 9 3 6 3 2" xfId="7001" xr:uid="{00000000-0005-0000-0000-000015150000}"/>
    <cellStyle name="Обычный 9 3 6 4" xfId="2466" xr:uid="{00000000-0005-0000-0000-000016150000}"/>
    <cellStyle name="Обычный 9 3 6 4 2" xfId="5357" xr:uid="{00000000-0005-0000-0000-000017150000}"/>
    <cellStyle name="Обычный 9 3 6 5" xfId="4662" xr:uid="{00000000-0005-0000-0000-000018150000}"/>
    <cellStyle name="Обычный 9 3 6 6" xfId="3276" xr:uid="{00000000-0005-0000-0000-000019150000}"/>
    <cellStyle name="Обычный 9 3 7" xfId="760" xr:uid="{00000000-0005-0000-0000-00001A150000}"/>
    <cellStyle name="Обычный 9 3 7 2" xfId="2034" xr:uid="{00000000-0005-0000-0000-00001B150000}"/>
    <cellStyle name="Обычный 9 3 7 2 2" xfId="5629" xr:uid="{00000000-0005-0000-0000-00001C150000}"/>
    <cellStyle name="Обычный 9 3 7 2 3" xfId="4240" xr:uid="{00000000-0005-0000-0000-00001D150000}"/>
    <cellStyle name="Обычный 9 3 7 3" xfId="2738" xr:uid="{00000000-0005-0000-0000-00001E150000}"/>
    <cellStyle name="Обычный 9 3 7 3 2" xfId="4933" xr:uid="{00000000-0005-0000-0000-00001F150000}"/>
    <cellStyle name="Обычный 9 3 7 4" xfId="3547" xr:uid="{00000000-0005-0000-0000-000020150000}"/>
    <cellStyle name="Обычный 9 3 8" xfId="934" xr:uid="{00000000-0005-0000-0000-000021150000}"/>
    <cellStyle name="Обычный 9 3 8 2" xfId="5802" xr:uid="{00000000-0005-0000-0000-000022150000}"/>
    <cellStyle name="Обычный 9 3 8 3" xfId="3627" xr:uid="{00000000-0005-0000-0000-000023150000}"/>
    <cellStyle name="Обычный 9 3 9" xfId="1420" xr:uid="{00000000-0005-0000-0000-000024150000}"/>
    <cellStyle name="Обычный 9 3 9 2" xfId="5980" xr:uid="{00000000-0005-0000-0000-000025150000}"/>
    <cellStyle name="Обычный 9 4" xfId="246" xr:uid="{00000000-0005-0000-0000-000026150000}"/>
    <cellStyle name="Обычный 9 4 10" xfId="3042" xr:uid="{00000000-0005-0000-0000-000027150000}"/>
    <cellStyle name="Обычный 9 4 2" xfId="418" xr:uid="{00000000-0005-0000-0000-000028150000}"/>
    <cellStyle name="Обычный 9 4 2 2" xfId="1137" xr:uid="{00000000-0005-0000-0000-000029150000}"/>
    <cellStyle name="Обычный 9 4 2 2 2" xfId="6162" xr:uid="{00000000-0005-0000-0000-00002A150000}"/>
    <cellStyle name="Обычный 9 4 2 2 3" xfId="3906" xr:uid="{00000000-0005-0000-0000-00002B150000}"/>
    <cellStyle name="Обычный 9 4 2 3" xfId="1699" xr:uid="{00000000-0005-0000-0000-00002C150000}"/>
    <cellStyle name="Обычный 9 4 2 3 2" xfId="6839" xr:uid="{00000000-0005-0000-0000-00002D150000}"/>
    <cellStyle name="Обычный 9 4 2 4" xfId="2403" xr:uid="{00000000-0005-0000-0000-00002E150000}"/>
    <cellStyle name="Обычный 9 4 2 4 2" xfId="5294" xr:uid="{00000000-0005-0000-0000-00002F150000}"/>
    <cellStyle name="Обычный 9 4 2 5" xfId="4599" xr:uid="{00000000-0005-0000-0000-000030150000}"/>
    <cellStyle name="Обычный 9 4 2 6" xfId="3213" xr:uid="{00000000-0005-0000-0000-000031150000}"/>
    <cellStyle name="Обычный 9 4 3" xfId="589" xr:uid="{00000000-0005-0000-0000-000032150000}"/>
    <cellStyle name="Обычный 9 4 3 2" xfId="1304" xr:uid="{00000000-0005-0000-0000-000033150000}"/>
    <cellStyle name="Обычный 9 4 3 2 2" xfId="6329" xr:uid="{00000000-0005-0000-0000-000034150000}"/>
    <cellStyle name="Обычный 9 4 3 2 3" xfId="4077" xr:uid="{00000000-0005-0000-0000-000035150000}"/>
    <cellStyle name="Обычный 9 4 3 3" xfId="1870" xr:uid="{00000000-0005-0000-0000-000036150000}"/>
    <cellStyle name="Обычный 9 4 3 3 2" xfId="7005" xr:uid="{00000000-0005-0000-0000-000037150000}"/>
    <cellStyle name="Обычный 9 4 3 4" xfId="2574" xr:uid="{00000000-0005-0000-0000-000038150000}"/>
    <cellStyle name="Обычный 9 4 3 4 2" xfId="5465" xr:uid="{00000000-0005-0000-0000-000039150000}"/>
    <cellStyle name="Обычный 9 4 3 5" xfId="4770" xr:uid="{00000000-0005-0000-0000-00003A150000}"/>
    <cellStyle name="Обычный 9 4 3 6" xfId="3384" xr:uid="{00000000-0005-0000-0000-00003B150000}"/>
    <cellStyle name="Обычный 9 4 4" xfId="764" xr:uid="{00000000-0005-0000-0000-00003C150000}"/>
    <cellStyle name="Обычный 9 4 4 2" xfId="2038" xr:uid="{00000000-0005-0000-0000-00003D150000}"/>
    <cellStyle name="Обычный 9 4 4 2 2" xfId="5633" xr:uid="{00000000-0005-0000-0000-00003E150000}"/>
    <cellStyle name="Обычный 9 4 4 2 3" xfId="4244" xr:uid="{00000000-0005-0000-0000-00003F150000}"/>
    <cellStyle name="Обычный 9 4 4 3" xfId="2742" xr:uid="{00000000-0005-0000-0000-000040150000}"/>
    <cellStyle name="Обычный 9 4 4 3 2" xfId="4937" xr:uid="{00000000-0005-0000-0000-000041150000}"/>
    <cellStyle name="Обычный 9 4 4 4" xfId="3551" xr:uid="{00000000-0005-0000-0000-000042150000}"/>
    <cellStyle name="Обычный 9 4 5" xfId="938" xr:uid="{00000000-0005-0000-0000-000043150000}"/>
    <cellStyle name="Обычный 9 4 5 2" xfId="5806" xr:uid="{00000000-0005-0000-0000-000044150000}"/>
    <cellStyle name="Обычный 9 4 5 3" xfId="3735" xr:uid="{00000000-0005-0000-0000-000045150000}"/>
    <cellStyle name="Обычный 9 4 6" xfId="1528" xr:uid="{00000000-0005-0000-0000-000046150000}"/>
    <cellStyle name="Обычный 9 4 6 2" xfId="5984" xr:uid="{00000000-0005-0000-0000-000047150000}"/>
    <cellStyle name="Обычный 9 4 7" xfId="2232" xr:uid="{00000000-0005-0000-0000-000048150000}"/>
    <cellStyle name="Обычный 9 4 7 2" xfId="6663" xr:uid="{00000000-0005-0000-0000-000049150000}"/>
    <cellStyle name="Обычный 9 4 8" xfId="5123" xr:uid="{00000000-0005-0000-0000-00004A150000}"/>
    <cellStyle name="Обычный 9 4 9" xfId="4428" xr:uid="{00000000-0005-0000-0000-00004B150000}"/>
    <cellStyle name="Обычный 9 5" xfId="247" xr:uid="{00000000-0005-0000-0000-00004C150000}"/>
    <cellStyle name="Обычный 9 5 10" xfId="3043" xr:uid="{00000000-0005-0000-0000-00004D150000}"/>
    <cellStyle name="Обычный 9 5 2" xfId="419" xr:uid="{00000000-0005-0000-0000-00004E150000}"/>
    <cellStyle name="Обычный 9 5 2 2" xfId="1138" xr:uid="{00000000-0005-0000-0000-00004F150000}"/>
    <cellStyle name="Обычный 9 5 2 2 2" xfId="6163" xr:uid="{00000000-0005-0000-0000-000050150000}"/>
    <cellStyle name="Обычный 9 5 2 2 3" xfId="3907" xr:uid="{00000000-0005-0000-0000-000051150000}"/>
    <cellStyle name="Обычный 9 5 2 3" xfId="1700" xr:uid="{00000000-0005-0000-0000-000052150000}"/>
    <cellStyle name="Обычный 9 5 2 3 2" xfId="6840" xr:uid="{00000000-0005-0000-0000-000053150000}"/>
    <cellStyle name="Обычный 9 5 2 4" xfId="2404" xr:uid="{00000000-0005-0000-0000-000054150000}"/>
    <cellStyle name="Обычный 9 5 2 4 2" xfId="5295" xr:uid="{00000000-0005-0000-0000-000055150000}"/>
    <cellStyle name="Обычный 9 5 2 5" xfId="4600" xr:uid="{00000000-0005-0000-0000-000056150000}"/>
    <cellStyle name="Обычный 9 5 2 6" xfId="3214" xr:uid="{00000000-0005-0000-0000-000057150000}"/>
    <cellStyle name="Обычный 9 5 3" xfId="590" xr:uid="{00000000-0005-0000-0000-000058150000}"/>
    <cellStyle name="Обычный 9 5 3 2" xfId="1305" xr:uid="{00000000-0005-0000-0000-000059150000}"/>
    <cellStyle name="Обычный 9 5 3 2 2" xfId="6330" xr:uid="{00000000-0005-0000-0000-00005A150000}"/>
    <cellStyle name="Обычный 9 5 3 2 3" xfId="4078" xr:uid="{00000000-0005-0000-0000-00005B150000}"/>
    <cellStyle name="Обычный 9 5 3 3" xfId="1871" xr:uid="{00000000-0005-0000-0000-00005C150000}"/>
    <cellStyle name="Обычный 9 5 3 3 2" xfId="7006" xr:uid="{00000000-0005-0000-0000-00005D150000}"/>
    <cellStyle name="Обычный 9 5 3 4" xfId="2575" xr:uid="{00000000-0005-0000-0000-00005E150000}"/>
    <cellStyle name="Обычный 9 5 3 4 2" xfId="5466" xr:uid="{00000000-0005-0000-0000-00005F150000}"/>
    <cellStyle name="Обычный 9 5 3 5" xfId="4771" xr:uid="{00000000-0005-0000-0000-000060150000}"/>
    <cellStyle name="Обычный 9 5 3 6" xfId="3385" xr:uid="{00000000-0005-0000-0000-000061150000}"/>
    <cellStyle name="Обычный 9 5 4" xfId="765" xr:uid="{00000000-0005-0000-0000-000062150000}"/>
    <cellStyle name="Обычный 9 5 4 2" xfId="2039" xr:uid="{00000000-0005-0000-0000-000063150000}"/>
    <cellStyle name="Обычный 9 5 4 2 2" xfId="5634" xr:uid="{00000000-0005-0000-0000-000064150000}"/>
    <cellStyle name="Обычный 9 5 4 2 3" xfId="4245" xr:uid="{00000000-0005-0000-0000-000065150000}"/>
    <cellStyle name="Обычный 9 5 4 3" xfId="2743" xr:uid="{00000000-0005-0000-0000-000066150000}"/>
    <cellStyle name="Обычный 9 5 4 3 2" xfId="4938" xr:uid="{00000000-0005-0000-0000-000067150000}"/>
    <cellStyle name="Обычный 9 5 4 4" xfId="3552" xr:uid="{00000000-0005-0000-0000-000068150000}"/>
    <cellStyle name="Обычный 9 5 5" xfId="939" xr:uid="{00000000-0005-0000-0000-000069150000}"/>
    <cellStyle name="Обычный 9 5 5 2" xfId="5807" xr:uid="{00000000-0005-0000-0000-00006A150000}"/>
    <cellStyle name="Обычный 9 5 5 3" xfId="3736" xr:uid="{00000000-0005-0000-0000-00006B150000}"/>
    <cellStyle name="Обычный 9 5 6" xfId="1529" xr:uid="{00000000-0005-0000-0000-00006C150000}"/>
    <cellStyle name="Обычный 9 5 6 2" xfId="5985" xr:uid="{00000000-0005-0000-0000-00006D150000}"/>
    <cellStyle name="Обычный 9 5 7" xfId="2233" xr:uid="{00000000-0005-0000-0000-00006E150000}"/>
    <cellStyle name="Обычный 9 5 7 2" xfId="6664" xr:uid="{00000000-0005-0000-0000-00006F150000}"/>
    <cellStyle name="Обычный 9 5 8" xfId="5124" xr:uid="{00000000-0005-0000-0000-000070150000}"/>
    <cellStyle name="Обычный 9 5 9" xfId="4429" xr:uid="{00000000-0005-0000-0000-000071150000}"/>
    <cellStyle name="Обычный 9 6" xfId="288" xr:uid="{00000000-0005-0000-0000-000072150000}"/>
    <cellStyle name="Обычный 9 6 2" xfId="1007" xr:uid="{00000000-0005-0000-0000-000073150000}"/>
    <cellStyle name="Обычный 9 6 2 2" xfId="6032" xr:uid="{00000000-0005-0000-0000-000074150000}"/>
    <cellStyle name="Обычный 9 6 2 3" xfId="3776" xr:uid="{00000000-0005-0000-0000-000075150000}"/>
    <cellStyle name="Обычный 9 6 3" xfId="1569" xr:uid="{00000000-0005-0000-0000-000076150000}"/>
    <cellStyle name="Обычный 9 6 3 2" xfId="6709" xr:uid="{00000000-0005-0000-0000-000077150000}"/>
    <cellStyle name="Обычный 9 6 4" xfId="2273" xr:uid="{00000000-0005-0000-0000-000078150000}"/>
    <cellStyle name="Обычный 9 6 4 2" xfId="5164" xr:uid="{00000000-0005-0000-0000-000079150000}"/>
    <cellStyle name="Обычный 9 6 5" xfId="4469" xr:uid="{00000000-0005-0000-0000-00007A150000}"/>
    <cellStyle name="Обычный 9 6 6" xfId="3083" xr:uid="{00000000-0005-0000-0000-00007B150000}"/>
    <cellStyle name="Обычный 9 7" xfId="459" xr:uid="{00000000-0005-0000-0000-00007C150000}"/>
    <cellStyle name="Обычный 9 7 2" xfId="1292" xr:uid="{00000000-0005-0000-0000-00007D150000}"/>
    <cellStyle name="Обычный 9 7 2 2" xfId="6317" xr:uid="{00000000-0005-0000-0000-00007E150000}"/>
    <cellStyle name="Обычный 9 7 2 3" xfId="3947" xr:uid="{00000000-0005-0000-0000-00007F150000}"/>
    <cellStyle name="Обычный 9 7 3" xfId="1740" xr:uid="{00000000-0005-0000-0000-000080150000}"/>
    <cellStyle name="Обычный 9 7 3 2" xfId="6993" xr:uid="{00000000-0005-0000-0000-000081150000}"/>
    <cellStyle name="Обычный 9 7 4" xfId="2444" xr:uid="{00000000-0005-0000-0000-000082150000}"/>
    <cellStyle name="Обычный 9 7 4 2" xfId="5335" xr:uid="{00000000-0005-0000-0000-000083150000}"/>
    <cellStyle name="Обычный 9 7 5" xfId="4640" xr:uid="{00000000-0005-0000-0000-000084150000}"/>
    <cellStyle name="Обычный 9 7 6" xfId="3254" xr:uid="{00000000-0005-0000-0000-000085150000}"/>
    <cellStyle name="Обычный 9 8" xfId="752" xr:uid="{00000000-0005-0000-0000-000086150000}"/>
    <cellStyle name="Обычный 9 8 2" xfId="2026" xr:uid="{00000000-0005-0000-0000-000087150000}"/>
    <cellStyle name="Обычный 9 8 2 2" xfId="5621" xr:uid="{00000000-0005-0000-0000-000088150000}"/>
    <cellStyle name="Обычный 9 8 2 3" xfId="4232" xr:uid="{00000000-0005-0000-0000-000089150000}"/>
    <cellStyle name="Обычный 9 8 3" xfId="2730" xr:uid="{00000000-0005-0000-0000-00008A150000}"/>
    <cellStyle name="Обычный 9 8 3 2" xfId="4925" xr:uid="{00000000-0005-0000-0000-00008B150000}"/>
    <cellStyle name="Обычный 9 8 4" xfId="3539" xr:uid="{00000000-0005-0000-0000-00008C150000}"/>
    <cellStyle name="Обычный 9 9" xfId="926" xr:uid="{00000000-0005-0000-0000-00008D150000}"/>
    <cellStyle name="Обычный 9 9 2" xfId="5794" xr:uid="{00000000-0005-0000-0000-00008E150000}"/>
    <cellStyle name="Обычный 9 9 3" xfId="3605" xr:uid="{00000000-0005-0000-0000-00008F150000}"/>
    <cellStyle name="Обычный_Формат МЭ  - (кор  08 09 2010) 2" xfId="623" xr:uid="{00000000-0005-0000-0000-000090150000}"/>
    <cellStyle name="Обычный_Форматы по компаниям_last" xfId="46" xr:uid="{00000000-0005-0000-0000-000091150000}"/>
    <cellStyle name="Обычный_Форматы по компаниям_last 2" xfId="107" xr:uid="{00000000-0005-0000-0000-000092150000}"/>
    <cellStyle name="Плохой" xfId="38" builtinId="27" customBuiltin="1"/>
    <cellStyle name="Плохой 2" xfId="96" xr:uid="{00000000-0005-0000-0000-000094150000}"/>
    <cellStyle name="Пояснение" xfId="39" builtinId="53" customBuiltin="1"/>
    <cellStyle name="Пояснение 2" xfId="97" xr:uid="{00000000-0005-0000-0000-000096150000}"/>
    <cellStyle name="Примечание" xfId="40" builtinId="10" customBuiltin="1"/>
    <cellStyle name="Примечание 2" xfId="98" xr:uid="{00000000-0005-0000-0000-000098150000}"/>
    <cellStyle name="Примечание 2 10" xfId="6432" xr:uid="{00000000-0005-0000-0000-000099150000}"/>
    <cellStyle name="Примечание 2 2" xfId="1370" xr:uid="{00000000-0005-0000-0000-00009A150000}"/>
    <cellStyle name="Примечание 2 2 2" xfId="6476" xr:uid="{00000000-0005-0000-0000-00009B150000}"/>
    <cellStyle name="Примечание 2 2 3" xfId="6414" xr:uid="{00000000-0005-0000-0000-00009C150000}"/>
    <cellStyle name="Примечание 2 2 4" xfId="6516" xr:uid="{00000000-0005-0000-0000-00009D150000}"/>
    <cellStyle name="Примечание 2 2 5" xfId="6395" xr:uid="{00000000-0005-0000-0000-00009E150000}"/>
    <cellStyle name="Примечание 2 3" xfId="1356" xr:uid="{00000000-0005-0000-0000-00009F150000}"/>
    <cellStyle name="Примечание 2 3 2" xfId="1379" xr:uid="{00000000-0005-0000-0000-0000A0150000}"/>
    <cellStyle name="Примечание 2 3 2 2" xfId="6485" xr:uid="{00000000-0005-0000-0000-0000A1150000}"/>
    <cellStyle name="Примечание 2 3 2 3" xfId="6427" xr:uid="{00000000-0005-0000-0000-0000A2150000}"/>
    <cellStyle name="Примечание 2 3 2 4" xfId="6525" xr:uid="{00000000-0005-0000-0000-0000A3150000}"/>
    <cellStyle name="Примечание 2 3 2 5" xfId="6404" xr:uid="{00000000-0005-0000-0000-0000A4150000}"/>
    <cellStyle name="Примечание 2 3 3" xfId="6462" xr:uid="{00000000-0005-0000-0000-0000A5150000}"/>
    <cellStyle name="Примечание 2 3 4" xfId="6450" xr:uid="{00000000-0005-0000-0000-0000A6150000}"/>
    <cellStyle name="Примечание 2 3 5" xfId="6502" xr:uid="{00000000-0005-0000-0000-0000A7150000}"/>
    <cellStyle name="Примечание 2 3 6" xfId="6381" xr:uid="{00000000-0005-0000-0000-0000A8150000}"/>
    <cellStyle name="Примечание 2 4" xfId="1365" xr:uid="{00000000-0005-0000-0000-0000A9150000}"/>
    <cellStyle name="Примечание 2 4 2" xfId="6471" xr:uid="{00000000-0005-0000-0000-0000AA150000}"/>
    <cellStyle name="Примечание 2 4 3" xfId="5852" xr:uid="{00000000-0005-0000-0000-0000AB150000}"/>
    <cellStyle name="Примечание 2 4 4" xfId="6511" xr:uid="{00000000-0005-0000-0000-0000AC150000}"/>
    <cellStyle name="Примечание 2 4 5" xfId="6390" xr:uid="{00000000-0005-0000-0000-0000AD150000}"/>
    <cellStyle name="Примечание 2 5" xfId="1373" xr:uid="{00000000-0005-0000-0000-0000AE150000}"/>
    <cellStyle name="Примечание 2 5 2" xfId="6479" xr:uid="{00000000-0005-0000-0000-0000AF150000}"/>
    <cellStyle name="Примечание 2 5 3" xfId="6429" xr:uid="{00000000-0005-0000-0000-0000B0150000}"/>
    <cellStyle name="Примечание 2 5 4" xfId="6519" xr:uid="{00000000-0005-0000-0000-0000B1150000}"/>
    <cellStyle name="Примечание 2 5 5" xfId="6398" xr:uid="{00000000-0005-0000-0000-0000B2150000}"/>
    <cellStyle name="Примечание 2 6" xfId="1374" xr:uid="{00000000-0005-0000-0000-0000B3150000}"/>
    <cellStyle name="Примечание 2 6 2" xfId="6480" xr:uid="{00000000-0005-0000-0000-0000B4150000}"/>
    <cellStyle name="Примечание 2 6 3" xfId="6430" xr:uid="{00000000-0005-0000-0000-0000B5150000}"/>
    <cellStyle name="Примечание 2 6 4" xfId="6520" xr:uid="{00000000-0005-0000-0000-0000B6150000}"/>
    <cellStyle name="Примечание 2 6 5" xfId="6399" xr:uid="{00000000-0005-0000-0000-0000B7150000}"/>
    <cellStyle name="Примечание 2 7" xfId="1349" xr:uid="{00000000-0005-0000-0000-0000B8150000}"/>
    <cellStyle name="Примечание 2 7 2" xfId="6455" xr:uid="{00000000-0005-0000-0000-0000B9150000}"/>
    <cellStyle name="Примечание 2 7 3" xfId="6437" xr:uid="{00000000-0005-0000-0000-0000BA150000}"/>
    <cellStyle name="Примечание 2 7 4" xfId="6495" xr:uid="{00000000-0005-0000-0000-0000BB150000}"/>
    <cellStyle name="Примечание 2 7 5" xfId="6374" xr:uid="{00000000-0005-0000-0000-0000BC150000}"/>
    <cellStyle name="Примечание 2 8" xfId="2093" xr:uid="{00000000-0005-0000-0000-0000BD150000}"/>
    <cellStyle name="Примечание 2 9" xfId="6409" xr:uid="{00000000-0005-0000-0000-0000BE150000}"/>
    <cellStyle name="Примечание 3" xfId="2874" xr:uid="{00000000-0005-0000-0000-0000BF150000}"/>
    <cellStyle name="Примечание 4" xfId="2082" xr:uid="{00000000-0005-0000-0000-0000C0150000}"/>
    <cellStyle name="Процентный 2" xfId="104" xr:uid="{00000000-0005-0000-0000-0000C1150000}"/>
    <cellStyle name="Процентный 3" xfId="105" xr:uid="{00000000-0005-0000-0000-0000C2150000}"/>
    <cellStyle name="Связанная ячейка" xfId="41" builtinId="24" customBuiltin="1"/>
    <cellStyle name="Связанная ячейка 2" xfId="99" xr:uid="{00000000-0005-0000-0000-0000C4150000}"/>
    <cellStyle name="Стиль 1" xfId="106" xr:uid="{00000000-0005-0000-0000-0000C5150000}"/>
    <cellStyle name="Текст предупреждения" xfId="42" builtinId="11" customBuiltin="1"/>
    <cellStyle name="Текст предупреждения 2" xfId="100" xr:uid="{00000000-0005-0000-0000-0000C7150000}"/>
    <cellStyle name="Текст предупреждения 3" xfId="2875" xr:uid="{00000000-0005-0000-0000-0000C8150000}"/>
    <cellStyle name="Финансовый" xfId="624" builtinId="3"/>
    <cellStyle name="Финансовый 2" xfId="50" xr:uid="{00000000-0005-0000-0000-0000CA150000}"/>
    <cellStyle name="Финансовый 2 10" xfId="453" xr:uid="{00000000-0005-0000-0000-0000CB150000}"/>
    <cellStyle name="Финансовый 2 10 2" xfId="1734" xr:uid="{00000000-0005-0000-0000-0000CC150000}"/>
    <cellStyle name="Финансовый 2 10 2 2" xfId="5329" xr:uid="{00000000-0005-0000-0000-0000CD150000}"/>
    <cellStyle name="Финансовый 2 10 2 3" xfId="3941" xr:uid="{00000000-0005-0000-0000-0000CE150000}"/>
    <cellStyle name="Финансовый 2 10 3" xfId="2438" xr:uid="{00000000-0005-0000-0000-0000CF150000}"/>
    <cellStyle name="Финансовый 2 10 3 2" xfId="4634" xr:uid="{00000000-0005-0000-0000-0000D0150000}"/>
    <cellStyle name="Финансовый 2 10 4" xfId="3248" xr:uid="{00000000-0005-0000-0000-0000D1150000}"/>
    <cellStyle name="Финансовый 2 11" xfId="626" xr:uid="{00000000-0005-0000-0000-0000D2150000}"/>
    <cellStyle name="Финансовый 2 12" xfId="1385" xr:uid="{00000000-0005-0000-0000-0000D3150000}"/>
    <cellStyle name="Финансовый 2 12 2" xfId="4980" xr:uid="{00000000-0005-0000-0000-0000D4150000}"/>
    <cellStyle name="Финансовый 2 12 3" xfId="3592" xr:uid="{00000000-0005-0000-0000-0000D5150000}"/>
    <cellStyle name="Финансовый 2 13" xfId="2084" xr:uid="{00000000-0005-0000-0000-0000D6150000}"/>
    <cellStyle name="Финансовый 2 13 2" xfId="4285" xr:uid="{00000000-0005-0000-0000-0000D7150000}"/>
    <cellStyle name="Финансовый 2 14" xfId="2899" xr:uid="{00000000-0005-0000-0000-0000D8150000}"/>
    <cellStyle name="Финансовый 2 2" xfId="127" xr:uid="{00000000-0005-0000-0000-0000D9150000}"/>
    <cellStyle name="Финансовый 2 2 10" xfId="2113" xr:uid="{00000000-0005-0000-0000-0000DA150000}"/>
    <cellStyle name="Финансовый 2 2 10 2" xfId="6666" xr:uid="{00000000-0005-0000-0000-0000DB150000}"/>
    <cellStyle name="Финансовый 2 2 11" xfId="5004" xr:uid="{00000000-0005-0000-0000-0000DC150000}"/>
    <cellStyle name="Финансовый 2 2 12" xfId="4309" xr:uid="{00000000-0005-0000-0000-0000DD150000}"/>
    <cellStyle name="Финансовый 2 2 13" xfId="2923" xr:uid="{00000000-0005-0000-0000-0000DE150000}"/>
    <cellStyle name="Финансовый 2 2 2" xfId="248" xr:uid="{00000000-0005-0000-0000-0000DF150000}"/>
    <cellStyle name="Финансовый 2 2 2 10" xfId="5125" xr:uid="{00000000-0005-0000-0000-0000E0150000}"/>
    <cellStyle name="Финансовый 2 2 2 11" xfId="4430" xr:uid="{00000000-0005-0000-0000-0000E1150000}"/>
    <cellStyle name="Финансовый 2 2 2 12" xfId="3044" xr:uid="{00000000-0005-0000-0000-0000E2150000}"/>
    <cellStyle name="Финансовый 2 2 2 2" xfId="249" xr:uid="{00000000-0005-0000-0000-0000E3150000}"/>
    <cellStyle name="Финансовый 2 2 2 2 10" xfId="4431" xr:uid="{00000000-0005-0000-0000-0000E4150000}"/>
    <cellStyle name="Финансовый 2 2 2 2 11" xfId="3045" xr:uid="{00000000-0005-0000-0000-0000E5150000}"/>
    <cellStyle name="Финансовый 2 2 2 2 2" xfId="51" xr:uid="{00000000-0005-0000-0000-0000E6150000}"/>
    <cellStyle name="Финансовый 2 2 2 2 3" xfId="421" xr:uid="{00000000-0005-0000-0000-0000E7150000}"/>
    <cellStyle name="Финансовый 2 2 2 2 3 2" xfId="1140" xr:uid="{00000000-0005-0000-0000-0000E8150000}"/>
    <cellStyle name="Финансовый 2 2 2 2 3 2 2" xfId="6165" xr:uid="{00000000-0005-0000-0000-0000E9150000}"/>
    <cellStyle name="Финансовый 2 2 2 2 3 2 3" xfId="3909" xr:uid="{00000000-0005-0000-0000-0000EA150000}"/>
    <cellStyle name="Финансовый 2 2 2 2 3 3" xfId="1702" xr:uid="{00000000-0005-0000-0000-0000EB150000}"/>
    <cellStyle name="Финансовый 2 2 2 2 3 3 2" xfId="6842" xr:uid="{00000000-0005-0000-0000-0000EC150000}"/>
    <cellStyle name="Финансовый 2 2 2 2 3 4" xfId="2406" xr:uid="{00000000-0005-0000-0000-0000ED150000}"/>
    <cellStyle name="Финансовый 2 2 2 2 3 4 2" xfId="5297" xr:uid="{00000000-0005-0000-0000-0000EE150000}"/>
    <cellStyle name="Финансовый 2 2 2 2 3 5" xfId="4602" xr:uid="{00000000-0005-0000-0000-0000EF150000}"/>
    <cellStyle name="Финансовый 2 2 2 2 3 6" xfId="3216" xr:uid="{00000000-0005-0000-0000-0000F0150000}"/>
    <cellStyle name="Финансовый 2 2 2 2 4" xfId="592" xr:uid="{00000000-0005-0000-0000-0000F1150000}"/>
    <cellStyle name="Финансовый 2 2 2 2 4 2" xfId="1309" xr:uid="{00000000-0005-0000-0000-0000F2150000}"/>
    <cellStyle name="Финансовый 2 2 2 2 4 2 2" xfId="6334" xr:uid="{00000000-0005-0000-0000-0000F3150000}"/>
    <cellStyle name="Финансовый 2 2 2 2 4 2 3" xfId="4080" xr:uid="{00000000-0005-0000-0000-0000F4150000}"/>
    <cellStyle name="Финансовый 2 2 2 2 4 3" xfId="1873" xr:uid="{00000000-0005-0000-0000-0000F5150000}"/>
    <cellStyle name="Финансовый 2 2 2 2 4 3 2" xfId="7010" xr:uid="{00000000-0005-0000-0000-0000F6150000}"/>
    <cellStyle name="Финансовый 2 2 2 2 4 4" xfId="2577" xr:uid="{00000000-0005-0000-0000-0000F7150000}"/>
    <cellStyle name="Финансовый 2 2 2 2 4 4 2" xfId="5468" xr:uid="{00000000-0005-0000-0000-0000F8150000}"/>
    <cellStyle name="Финансовый 2 2 2 2 4 5" xfId="4773" xr:uid="{00000000-0005-0000-0000-0000F9150000}"/>
    <cellStyle name="Финансовый 2 2 2 2 4 6" xfId="3387" xr:uid="{00000000-0005-0000-0000-0000FA150000}"/>
    <cellStyle name="Финансовый 2 2 2 2 5" xfId="769" xr:uid="{00000000-0005-0000-0000-0000FB150000}"/>
    <cellStyle name="Финансовый 2 2 2 2 5 2" xfId="2043" xr:uid="{00000000-0005-0000-0000-0000FC150000}"/>
    <cellStyle name="Финансовый 2 2 2 2 5 2 2" xfId="5638" xr:uid="{00000000-0005-0000-0000-0000FD150000}"/>
    <cellStyle name="Финансовый 2 2 2 2 5 2 3" xfId="4249" xr:uid="{00000000-0005-0000-0000-0000FE150000}"/>
    <cellStyle name="Финансовый 2 2 2 2 5 3" xfId="2747" xr:uid="{00000000-0005-0000-0000-0000FF150000}"/>
    <cellStyle name="Финансовый 2 2 2 2 5 3 2" xfId="4942" xr:uid="{00000000-0005-0000-0000-000000160000}"/>
    <cellStyle name="Финансовый 2 2 2 2 5 4" xfId="3556" xr:uid="{00000000-0005-0000-0000-000001160000}"/>
    <cellStyle name="Финансовый 2 2 2 2 6" xfId="943" xr:uid="{00000000-0005-0000-0000-000002160000}"/>
    <cellStyle name="Финансовый 2 2 2 2 6 2" xfId="5811" xr:uid="{00000000-0005-0000-0000-000003160000}"/>
    <cellStyle name="Финансовый 2 2 2 2 6 3" xfId="3738" xr:uid="{00000000-0005-0000-0000-000004160000}"/>
    <cellStyle name="Финансовый 2 2 2 2 7" xfId="1531" xr:uid="{00000000-0005-0000-0000-000005160000}"/>
    <cellStyle name="Финансовый 2 2 2 2 7 2" xfId="5989" xr:uid="{00000000-0005-0000-0000-000006160000}"/>
    <cellStyle name="Финансовый 2 2 2 2 8" xfId="2235" xr:uid="{00000000-0005-0000-0000-000007160000}"/>
    <cellStyle name="Финансовый 2 2 2 2 8 2" xfId="6668" xr:uid="{00000000-0005-0000-0000-000008160000}"/>
    <cellStyle name="Финансовый 2 2 2 2 9" xfId="5126" xr:uid="{00000000-0005-0000-0000-000009160000}"/>
    <cellStyle name="Финансовый 2 2 2 3" xfId="250" xr:uid="{00000000-0005-0000-0000-00000A160000}"/>
    <cellStyle name="Финансовый 2 2 2 3 10" xfId="3046" xr:uid="{00000000-0005-0000-0000-00000B160000}"/>
    <cellStyle name="Финансовый 2 2 2 3 2" xfId="422" xr:uid="{00000000-0005-0000-0000-00000C160000}"/>
    <cellStyle name="Финансовый 2 2 2 3 2 2" xfId="1141" xr:uid="{00000000-0005-0000-0000-00000D160000}"/>
    <cellStyle name="Финансовый 2 2 2 3 2 2 2" xfId="6166" xr:uid="{00000000-0005-0000-0000-00000E160000}"/>
    <cellStyle name="Финансовый 2 2 2 3 2 2 3" xfId="3910" xr:uid="{00000000-0005-0000-0000-00000F160000}"/>
    <cellStyle name="Финансовый 2 2 2 3 2 3" xfId="1703" xr:uid="{00000000-0005-0000-0000-000010160000}"/>
    <cellStyle name="Финансовый 2 2 2 3 2 3 2" xfId="6843" xr:uid="{00000000-0005-0000-0000-000011160000}"/>
    <cellStyle name="Финансовый 2 2 2 3 2 4" xfId="2407" xr:uid="{00000000-0005-0000-0000-000012160000}"/>
    <cellStyle name="Финансовый 2 2 2 3 2 4 2" xfId="5298" xr:uid="{00000000-0005-0000-0000-000013160000}"/>
    <cellStyle name="Финансовый 2 2 2 3 2 5" xfId="4603" xr:uid="{00000000-0005-0000-0000-000014160000}"/>
    <cellStyle name="Финансовый 2 2 2 3 2 6" xfId="3217" xr:uid="{00000000-0005-0000-0000-000015160000}"/>
    <cellStyle name="Финансовый 2 2 2 3 3" xfId="593" xr:uid="{00000000-0005-0000-0000-000016160000}"/>
    <cellStyle name="Финансовый 2 2 2 3 3 2" xfId="1310" xr:uid="{00000000-0005-0000-0000-000017160000}"/>
    <cellStyle name="Финансовый 2 2 2 3 3 2 2" xfId="6335" xr:uid="{00000000-0005-0000-0000-000018160000}"/>
    <cellStyle name="Финансовый 2 2 2 3 3 2 3" xfId="4081" xr:uid="{00000000-0005-0000-0000-000019160000}"/>
    <cellStyle name="Финансовый 2 2 2 3 3 3" xfId="1874" xr:uid="{00000000-0005-0000-0000-00001A160000}"/>
    <cellStyle name="Финансовый 2 2 2 3 3 3 2" xfId="7011" xr:uid="{00000000-0005-0000-0000-00001B160000}"/>
    <cellStyle name="Финансовый 2 2 2 3 3 4" xfId="2578" xr:uid="{00000000-0005-0000-0000-00001C160000}"/>
    <cellStyle name="Финансовый 2 2 2 3 3 4 2" xfId="5469" xr:uid="{00000000-0005-0000-0000-00001D160000}"/>
    <cellStyle name="Финансовый 2 2 2 3 3 5" xfId="4774" xr:uid="{00000000-0005-0000-0000-00001E160000}"/>
    <cellStyle name="Финансовый 2 2 2 3 3 6" xfId="3388" xr:uid="{00000000-0005-0000-0000-00001F160000}"/>
    <cellStyle name="Финансовый 2 2 2 3 4" xfId="770" xr:uid="{00000000-0005-0000-0000-000020160000}"/>
    <cellStyle name="Финансовый 2 2 2 3 4 2" xfId="2044" xr:uid="{00000000-0005-0000-0000-000021160000}"/>
    <cellStyle name="Финансовый 2 2 2 3 4 2 2" xfId="5639" xr:uid="{00000000-0005-0000-0000-000022160000}"/>
    <cellStyle name="Финансовый 2 2 2 3 4 2 3" xfId="4250" xr:uid="{00000000-0005-0000-0000-000023160000}"/>
    <cellStyle name="Финансовый 2 2 2 3 4 3" xfId="2748" xr:uid="{00000000-0005-0000-0000-000024160000}"/>
    <cellStyle name="Финансовый 2 2 2 3 4 3 2" xfId="4943" xr:uid="{00000000-0005-0000-0000-000025160000}"/>
    <cellStyle name="Финансовый 2 2 2 3 4 4" xfId="3557" xr:uid="{00000000-0005-0000-0000-000026160000}"/>
    <cellStyle name="Финансовый 2 2 2 3 5" xfId="944" xr:uid="{00000000-0005-0000-0000-000027160000}"/>
    <cellStyle name="Финансовый 2 2 2 3 5 2" xfId="5812" xr:uid="{00000000-0005-0000-0000-000028160000}"/>
    <cellStyle name="Финансовый 2 2 2 3 5 3" xfId="3739" xr:uid="{00000000-0005-0000-0000-000029160000}"/>
    <cellStyle name="Финансовый 2 2 2 3 6" xfId="1532" xr:uid="{00000000-0005-0000-0000-00002A160000}"/>
    <cellStyle name="Финансовый 2 2 2 3 6 2" xfId="5990" xr:uid="{00000000-0005-0000-0000-00002B160000}"/>
    <cellStyle name="Финансовый 2 2 2 3 7" xfId="2236" xr:uid="{00000000-0005-0000-0000-00002C160000}"/>
    <cellStyle name="Финансовый 2 2 2 3 7 2" xfId="6669" xr:uid="{00000000-0005-0000-0000-00002D160000}"/>
    <cellStyle name="Финансовый 2 2 2 3 8" xfId="5127" xr:uid="{00000000-0005-0000-0000-00002E160000}"/>
    <cellStyle name="Финансовый 2 2 2 3 9" xfId="4432" xr:uid="{00000000-0005-0000-0000-00002F160000}"/>
    <cellStyle name="Финансовый 2 2 2 4" xfId="420" xr:uid="{00000000-0005-0000-0000-000030160000}"/>
    <cellStyle name="Финансовый 2 2 2 4 2" xfId="1139" xr:uid="{00000000-0005-0000-0000-000031160000}"/>
    <cellStyle name="Финансовый 2 2 2 4 2 2" xfId="6164" xr:uid="{00000000-0005-0000-0000-000032160000}"/>
    <cellStyle name="Финансовый 2 2 2 4 2 3" xfId="3908" xr:uid="{00000000-0005-0000-0000-000033160000}"/>
    <cellStyle name="Финансовый 2 2 2 4 3" xfId="1701" xr:uid="{00000000-0005-0000-0000-000034160000}"/>
    <cellStyle name="Финансовый 2 2 2 4 3 2" xfId="6841" xr:uid="{00000000-0005-0000-0000-000035160000}"/>
    <cellStyle name="Финансовый 2 2 2 4 4" xfId="2405" xr:uid="{00000000-0005-0000-0000-000036160000}"/>
    <cellStyle name="Финансовый 2 2 2 4 4 2" xfId="5296" xr:uid="{00000000-0005-0000-0000-000037160000}"/>
    <cellStyle name="Финансовый 2 2 2 4 5" xfId="4601" xr:uid="{00000000-0005-0000-0000-000038160000}"/>
    <cellStyle name="Финансовый 2 2 2 4 6" xfId="3215" xr:uid="{00000000-0005-0000-0000-000039160000}"/>
    <cellStyle name="Финансовый 2 2 2 5" xfId="591" xr:uid="{00000000-0005-0000-0000-00003A160000}"/>
    <cellStyle name="Финансовый 2 2 2 5 2" xfId="1308" xr:uid="{00000000-0005-0000-0000-00003B160000}"/>
    <cellStyle name="Финансовый 2 2 2 5 2 2" xfId="6333" xr:uid="{00000000-0005-0000-0000-00003C160000}"/>
    <cellStyle name="Финансовый 2 2 2 5 2 3" xfId="4079" xr:uid="{00000000-0005-0000-0000-00003D160000}"/>
    <cellStyle name="Финансовый 2 2 2 5 3" xfId="1872" xr:uid="{00000000-0005-0000-0000-00003E160000}"/>
    <cellStyle name="Финансовый 2 2 2 5 3 2" xfId="7009" xr:uid="{00000000-0005-0000-0000-00003F160000}"/>
    <cellStyle name="Финансовый 2 2 2 5 4" xfId="2576" xr:uid="{00000000-0005-0000-0000-000040160000}"/>
    <cellStyle name="Финансовый 2 2 2 5 4 2" xfId="5467" xr:uid="{00000000-0005-0000-0000-000041160000}"/>
    <cellStyle name="Финансовый 2 2 2 5 5" xfId="4772" xr:uid="{00000000-0005-0000-0000-000042160000}"/>
    <cellStyle name="Финансовый 2 2 2 5 6" xfId="3386" xr:uid="{00000000-0005-0000-0000-000043160000}"/>
    <cellStyle name="Финансовый 2 2 2 6" xfId="768" xr:uid="{00000000-0005-0000-0000-000044160000}"/>
    <cellStyle name="Финансовый 2 2 2 6 2" xfId="2042" xr:uid="{00000000-0005-0000-0000-000045160000}"/>
    <cellStyle name="Финансовый 2 2 2 6 2 2" xfId="5637" xr:uid="{00000000-0005-0000-0000-000046160000}"/>
    <cellStyle name="Финансовый 2 2 2 6 2 3" xfId="4248" xr:uid="{00000000-0005-0000-0000-000047160000}"/>
    <cellStyle name="Финансовый 2 2 2 6 3" xfId="2746" xr:uid="{00000000-0005-0000-0000-000048160000}"/>
    <cellStyle name="Финансовый 2 2 2 6 3 2" xfId="4941" xr:uid="{00000000-0005-0000-0000-000049160000}"/>
    <cellStyle name="Финансовый 2 2 2 6 4" xfId="3555" xr:uid="{00000000-0005-0000-0000-00004A160000}"/>
    <cellStyle name="Финансовый 2 2 2 7" xfId="942" xr:uid="{00000000-0005-0000-0000-00004B160000}"/>
    <cellStyle name="Финансовый 2 2 2 7 2" xfId="5810" xr:uid="{00000000-0005-0000-0000-00004C160000}"/>
    <cellStyle name="Финансовый 2 2 2 7 3" xfId="3737" xr:uid="{00000000-0005-0000-0000-00004D160000}"/>
    <cellStyle name="Финансовый 2 2 2 8" xfId="1530" xr:uid="{00000000-0005-0000-0000-00004E160000}"/>
    <cellStyle name="Финансовый 2 2 2 8 2" xfId="5988" xr:uid="{00000000-0005-0000-0000-00004F160000}"/>
    <cellStyle name="Финансовый 2 2 2 9" xfId="2234" xr:uid="{00000000-0005-0000-0000-000050160000}"/>
    <cellStyle name="Финансовый 2 2 2 9 2" xfId="6667" xr:uid="{00000000-0005-0000-0000-000051160000}"/>
    <cellStyle name="Финансовый 2 2 3" xfId="251" xr:uid="{00000000-0005-0000-0000-000052160000}"/>
    <cellStyle name="Финансовый 2 2 3 10" xfId="3047" xr:uid="{00000000-0005-0000-0000-000053160000}"/>
    <cellStyle name="Финансовый 2 2 3 2" xfId="423" xr:uid="{00000000-0005-0000-0000-000054160000}"/>
    <cellStyle name="Финансовый 2 2 3 2 2" xfId="1142" xr:uid="{00000000-0005-0000-0000-000055160000}"/>
    <cellStyle name="Финансовый 2 2 3 2 2 2" xfId="6167" xr:uid="{00000000-0005-0000-0000-000056160000}"/>
    <cellStyle name="Финансовый 2 2 3 2 2 3" xfId="3911" xr:uid="{00000000-0005-0000-0000-000057160000}"/>
    <cellStyle name="Финансовый 2 2 3 2 3" xfId="1704" xr:uid="{00000000-0005-0000-0000-000058160000}"/>
    <cellStyle name="Финансовый 2 2 3 2 3 2" xfId="6844" xr:uid="{00000000-0005-0000-0000-000059160000}"/>
    <cellStyle name="Финансовый 2 2 3 2 4" xfId="2408" xr:uid="{00000000-0005-0000-0000-00005A160000}"/>
    <cellStyle name="Финансовый 2 2 3 2 4 2" xfId="5299" xr:uid="{00000000-0005-0000-0000-00005B160000}"/>
    <cellStyle name="Финансовый 2 2 3 2 5" xfId="4604" xr:uid="{00000000-0005-0000-0000-00005C160000}"/>
    <cellStyle name="Финансовый 2 2 3 2 6" xfId="3218" xr:uid="{00000000-0005-0000-0000-00005D160000}"/>
    <cellStyle name="Финансовый 2 2 3 3" xfId="594" xr:uid="{00000000-0005-0000-0000-00005E160000}"/>
    <cellStyle name="Финансовый 2 2 3 3 2" xfId="1311" xr:uid="{00000000-0005-0000-0000-00005F160000}"/>
    <cellStyle name="Финансовый 2 2 3 3 2 2" xfId="6336" xr:uid="{00000000-0005-0000-0000-000060160000}"/>
    <cellStyle name="Финансовый 2 2 3 3 2 3" xfId="4082" xr:uid="{00000000-0005-0000-0000-000061160000}"/>
    <cellStyle name="Финансовый 2 2 3 3 3" xfId="1875" xr:uid="{00000000-0005-0000-0000-000062160000}"/>
    <cellStyle name="Финансовый 2 2 3 3 3 2" xfId="7012" xr:uid="{00000000-0005-0000-0000-000063160000}"/>
    <cellStyle name="Финансовый 2 2 3 3 4" xfId="2579" xr:uid="{00000000-0005-0000-0000-000064160000}"/>
    <cellStyle name="Финансовый 2 2 3 3 4 2" xfId="5470" xr:uid="{00000000-0005-0000-0000-000065160000}"/>
    <cellStyle name="Финансовый 2 2 3 3 5" xfId="4775" xr:uid="{00000000-0005-0000-0000-000066160000}"/>
    <cellStyle name="Финансовый 2 2 3 3 6" xfId="3389" xr:uid="{00000000-0005-0000-0000-000067160000}"/>
    <cellStyle name="Финансовый 2 2 3 4" xfId="771" xr:uid="{00000000-0005-0000-0000-000068160000}"/>
    <cellStyle name="Финансовый 2 2 3 4 2" xfId="2045" xr:uid="{00000000-0005-0000-0000-000069160000}"/>
    <cellStyle name="Финансовый 2 2 3 4 2 2" xfId="5640" xr:uid="{00000000-0005-0000-0000-00006A160000}"/>
    <cellStyle name="Финансовый 2 2 3 4 2 3" xfId="4251" xr:uid="{00000000-0005-0000-0000-00006B160000}"/>
    <cellStyle name="Финансовый 2 2 3 4 3" xfId="2749" xr:uid="{00000000-0005-0000-0000-00006C160000}"/>
    <cellStyle name="Финансовый 2 2 3 4 3 2" xfId="4944" xr:uid="{00000000-0005-0000-0000-00006D160000}"/>
    <cellStyle name="Финансовый 2 2 3 4 4" xfId="3558" xr:uid="{00000000-0005-0000-0000-00006E160000}"/>
    <cellStyle name="Финансовый 2 2 3 5" xfId="945" xr:uid="{00000000-0005-0000-0000-00006F160000}"/>
    <cellStyle name="Финансовый 2 2 3 5 2" xfId="5813" xr:uid="{00000000-0005-0000-0000-000070160000}"/>
    <cellStyle name="Финансовый 2 2 3 5 3" xfId="3740" xr:uid="{00000000-0005-0000-0000-000071160000}"/>
    <cellStyle name="Финансовый 2 2 3 6" xfId="1533" xr:uid="{00000000-0005-0000-0000-000072160000}"/>
    <cellStyle name="Финансовый 2 2 3 6 2" xfId="5991" xr:uid="{00000000-0005-0000-0000-000073160000}"/>
    <cellStyle name="Финансовый 2 2 3 7" xfId="2237" xr:uid="{00000000-0005-0000-0000-000074160000}"/>
    <cellStyle name="Финансовый 2 2 3 7 2" xfId="6670" xr:uid="{00000000-0005-0000-0000-000075160000}"/>
    <cellStyle name="Финансовый 2 2 3 8" xfId="5128" xr:uid="{00000000-0005-0000-0000-000076160000}"/>
    <cellStyle name="Финансовый 2 2 3 9" xfId="4433" xr:uid="{00000000-0005-0000-0000-000077160000}"/>
    <cellStyle name="Финансовый 2 2 4" xfId="252" xr:uid="{00000000-0005-0000-0000-000078160000}"/>
    <cellStyle name="Финансовый 2 2 4 10" xfId="3048" xr:uid="{00000000-0005-0000-0000-000079160000}"/>
    <cellStyle name="Финансовый 2 2 4 2" xfId="424" xr:uid="{00000000-0005-0000-0000-00007A160000}"/>
    <cellStyle name="Финансовый 2 2 4 2 2" xfId="1143" xr:uid="{00000000-0005-0000-0000-00007B160000}"/>
    <cellStyle name="Финансовый 2 2 4 2 2 2" xfId="6168" xr:uid="{00000000-0005-0000-0000-00007C160000}"/>
    <cellStyle name="Финансовый 2 2 4 2 2 3" xfId="3912" xr:uid="{00000000-0005-0000-0000-00007D160000}"/>
    <cellStyle name="Финансовый 2 2 4 2 3" xfId="1705" xr:uid="{00000000-0005-0000-0000-00007E160000}"/>
    <cellStyle name="Финансовый 2 2 4 2 3 2" xfId="6845" xr:uid="{00000000-0005-0000-0000-00007F160000}"/>
    <cellStyle name="Финансовый 2 2 4 2 4" xfId="2409" xr:uid="{00000000-0005-0000-0000-000080160000}"/>
    <cellStyle name="Финансовый 2 2 4 2 4 2" xfId="5300" xr:uid="{00000000-0005-0000-0000-000081160000}"/>
    <cellStyle name="Финансовый 2 2 4 2 5" xfId="4605" xr:uid="{00000000-0005-0000-0000-000082160000}"/>
    <cellStyle name="Финансовый 2 2 4 2 6" xfId="3219" xr:uid="{00000000-0005-0000-0000-000083160000}"/>
    <cellStyle name="Финансовый 2 2 4 3" xfId="595" xr:uid="{00000000-0005-0000-0000-000084160000}"/>
    <cellStyle name="Финансовый 2 2 4 3 2" xfId="1312" xr:uid="{00000000-0005-0000-0000-000085160000}"/>
    <cellStyle name="Финансовый 2 2 4 3 2 2" xfId="6337" xr:uid="{00000000-0005-0000-0000-000086160000}"/>
    <cellStyle name="Финансовый 2 2 4 3 2 3" xfId="4083" xr:uid="{00000000-0005-0000-0000-000087160000}"/>
    <cellStyle name="Финансовый 2 2 4 3 3" xfId="1876" xr:uid="{00000000-0005-0000-0000-000088160000}"/>
    <cellStyle name="Финансовый 2 2 4 3 3 2" xfId="7013" xr:uid="{00000000-0005-0000-0000-000089160000}"/>
    <cellStyle name="Финансовый 2 2 4 3 4" xfId="2580" xr:uid="{00000000-0005-0000-0000-00008A160000}"/>
    <cellStyle name="Финансовый 2 2 4 3 4 2" xfId="5471" xr:uid="{00000000-0005-0000-0000-00008B160000}"/>
    <cellStyle name="Финансовый 2 2 4 3 5" xfId="4776" xr:uid="{00000000-0005-0000-0000-00008C160000}"/>
    <cellStyle name="Финансовый 2 2 4 3 6" xfId="3390" xr:uid="{00000000-0005-0000-0000-00008D160000}"/>
    <cellStyle name="Финансовый 2 2 4 4" xfId="772" xr:uid="{00000000-0005-0000-0000-00008E160000}"/>
    <cellStyle name="Финансовый 2 2 4 4 2" xfId="2046" xr:uid="{00000000-0005-0000-0000-00008F160000}"/>
    <cellStyle name="Финансовый 2 2 4 4 2 2" xfId="5641" xr:uid="{00000000-0005-0000-0000-000090160000}"/>
    <cellStyle name="Финансовый 2 2 4 4 2 3" xfId="4252" xr:uid="{00000000-0005-0000-0000-000091160000}"/>
    <cellStyle name="Финансовый 2 2 4 4 3" xfId="2750" xr:uid="{00000000-0005-0000-0000-000092160000}"/>
    <cellStyle name="Финансовый 2 2 4 4 3 2" xfId="4945" xr:uid="{00000000-0005-0000-0000-000093160000}"/>
    <cellStyle name="Финансовый 2 2 4 4 4" xfId="3559" xr:uid="{00000000-0005-0000-0000-000094160000}"/>
    <cellStyle name="Финансовый 2 2 4 5" xfId="946" xr:uid="{00000000-0005-0000-0000-000095160000}"/>
    <cellStyle name="Финансовый 2 2 4 5 2" xfId="5814" xr:uid="{00000000-0005-0000-0000-000096160000}"/>
    <cellStyle name="Финансовый 2 2 4 5 3" xfId="3741" xr:uid="{00000000-0005-0000-0000-000097160000}"/>
    <cellStyle name="Финансовый 2 2 4 6" xfId="1534" xr:uid="{00000000-0005-0000-0000-000098160000}"/>
    <cellStyle name="Финансовый 2 2 4 6 2" xfId="5992" xr:uid="{00000000-0005-0000-0000-000099160000}"/>
    <cellStyle name="Финансовый 2 2 4 7" xfId="2238" xr:uid="{00000000-0005-0000-0000-00009A160000}"/>
    <cellStyle name="Финансовый 2 2 4 7 2" xfId="6671" xr:uid="{00000000-0005-0000-0000-00009B160000}"/>
    <cellStyle name="Финансовый 2 2 4 8" xfId="5129" xr:uid="{00000000-0005-0000-0000-00009C160000}"/>
    <cellStyle name="Финансовый 2 2 4 9" xfId="4434" xr:uid="{00000000-0005-0000-0000-00009D160000}"/>
    <cellStyle name="Финансовый 2 2 5" xfId="299" xr:uid="{00000000-0005-0000-0000-00009E160000}"/>
    <cellStyle name="Финансовый 2 2 5 2" xfId="1018" xr:uid="{00000000-0005-0000-0000-00009F160000}"/>
    <cellStyle name="Финансовый 2 2 5 2 2" xfId="6043" xr:uid="{00000000-0005-0000-0000-0000A0160000}"/>
    <cellStyle name="Финансовый 2 2 5 2 3" xfId="3787" xr:uid="{00000000-0005-0000-0000-0000A1160000}"/>
    <cellStyle name="Финансовый 2 2 5 3" xfId="1580" xr:uid="{00000000-0005-0000-0000-0000A2160000}"/>
    <cellStyle name="Финансовый 2 2 5 3 2" xfId="6720" xr:uid="{00000000-0005-0000-0000-0000A3160000}"/>
    <cellStyle name="Финансовый 2 2 5 4" xfId="2284" xr:uid="{00000000-0005-0000-0000-0000A4160000}"/>
    <cellStyle name="Финансовый 2 2 5 4 2" xfId="5175" xr:uid="{00000000-0005-0000-0000-0000A5160000}"/>
    <cellStyle name="Финансовый 2 2 5 5" xfId="4480" xr:uid="{00000000-0005-0000-0000-0000A6160000}"/>
    <cellStyle name="Финансовый 2 2 5 6" xfId="3094" xr:uid="{00000000-0005-0000-0000-0000A7160000}"/>
    <cellStyle name="Финансовый 2 2 6" xfId="470" xr:uid="{00000000-0005-0000-0000-0000A8160000}"/>
    <cellStyle name="Финансовый 2 2 6 2" xfId="1307" xr:uid="{00000000-0005-0000-0000-0000A9160000}"/>
    <cellStyle name="Финансовый 2 2 6 2 2" xfId="6332" xr:uid="{00000000-0005-0000-0000-0000AA160000}"/>
    <cellStyle name="Финансовый 2 2 6 2 3" xfId="3958" xr:uid="{00000000-0005-0000-0000-0000AB160000}"/>
    <cellStyle name="Финансовый 2 2 6 3" xfId="1751" xr:uid="{00000000-0005-0000-0000-0000AC160000}"/>
    <cellStyle name="Финансовый 2 2 6 3 2" xfId="7008" xr:uid="{00000000-0005-0000-0000-0000AD160000}"/>
    <cellStyle name="Финансовый 2 2 6 4" xfId="2455" xr:uid="{00000000-0005-0000-0000-0000AE160000}"/>
    <cellStyle name="Финансовый 2 2 6 4 2" xfId="5346" xr:uid="{00000000-0005-0000-0000-0000AF160000}"/>
    <cellStyle name="Финансовый 2 2 6 5" xfId="4651" xr:uid="{00000000-0005-0000-0000-0000B0160000}"/>
    <cellStyle name="Финансовый 2 2 6 6" xfId="3265" xr:uid="{00000000-0005-0000-0000-0000B1160000}"/>
    <cellStyle name="Финансовый 2 2 7" xfId="767" xr:uid="{00000000-0005-0000-0000-0000B2160000}"/>
    <cellStyle name="Финансовый 2 2 7 2" xfId="2041" xr:uid="{00000000-0005-0000-0000-0000B3160000}"/>
    <cellStyle name="Финансовый 2 2 7 2 2" xfId="5636" xr:uid="{00000000-0005-0000-0000-0000B4160000}"/>
    <cellStyle name="Финансовый 2 2 7 2 3" xfId="4247" xr:uid="{00000000-0005-0000-0000-0000B5160000}"/>
    <cellStyle name="Финансовый 2 2 7 3" xfId="2745" xr:uid="{00000000-0005-0000-0000-0000B6160000}"/>
    <cellStyle name="Финансовый 2 2 7 3 2" xfId="4940" xr:uid="{00000000-0005-0000-0000-0000B7160000}"/>
    <cellStyle name="Финансовый 2 2 7 4" xfId="3554" xr:uid="{00000000-0005-0000-0000-0000B8160000}"/>
    <cellStyle name="Финансовый 2 2 8" xfId="941" xr:uid="{00000000-0005-0000-0000-0000B9160000}"/>
    <cellStyle name="Финансовый 2 2 8 2" xfId="5809" xr:uid="{00000000-0005-0000-0000-0000BA160000}"/>
    <cellStyle name="Финансовый 2 2 8 3" xfId="3616" xr:uid="{00000000-0005-0000-0000-0000BB160000}"/>
    <cellStyle name="Финансовый 2 2 9" xfId="1409" xr:uid="{00000000-0005-0000-0000-0000BC160000}"/>
    <cellStyle name="Финансовый 2 2 9 2" xfId="5987" xr:uid="{00000000-0005-0000-0000-0000BD160000}"/>
    <cellStyle name="Финансовый 2 3" xfId="120" xr:uid="{00000000-0005-0000-0000-0000BE160000}"/>
    <cellStyle name="Финансовый 2 3 10" xfId="2106" xr:uid="{00000000-0005-0000-0000-0000BF160000}"/>
    <cellStyle name="Финансовый 2 3 10 2" xfId="6672" xr:uid="{00000000-0005-0000-0000-0000C0160000}"/>
    <cellStyle name="Финансовый 2 3 11" xfId="4997" xr:uid="{00000000-0005-0000-0000-0000C1160000}"/>
    <cellStyle name="Финансовый 2 3 12" xfId="4302" xr:uid="{00000000-0005-0000-0000-0000C2160000}"/>
    <cellStyle name="Финансовый 2 3 13" xfId="2916" xr:uid="{00000000-0005-0000-0000-0000C3160000}"/>
    <cellStyle name="Финансовый 2 3 2" xfId="253" xr:uid="{00000000-0005-0000-0000-0000C4160000}"/>
    <cellStyle name="Финансовый 2 3 2 10" xfId="5130" xr:uid="{00000000-0005-0000-0000-0000C5160000}"/>
    <cellStyle name="Финансовый 2 3 2 11" xfId="4435" xr:uid="{00000000-0005-0000-0000-0000C6160000}"/>
    <cellStyle name="Финансовый 2 3 2 12" xfId="3049" xr:uid="{00000000-0005-0000-0000-0000C7160000}"/>
    <cellStyle name="Финансовый 2 3 2 2" xfId="254" xr:uid="{00000000-0005-0000-0000-0000C8160000}"/>
    <cellStyle name="Финансовый 2 3 2 2 10" xfId="3050" xr:uid="{00000000-0005-0000-0000-0000C9160000}"/>
    <cellStyle name="Финансовый 2 3 2 2 2" xfId="426" xr:uid="{00000000-0005-0000-0000-0000CA160000}"/>
    <cellStyle name="Финансовый 2 3 2 2 2 2" xfId="1145" xr:uid="{00000000-0005-0000-0000-0000CB160000}"/>
    <cellStyle name="Финансовый 2 3 2 2 2 2 2" xfId="6170" xr:uid="{00000000-0005-0000-0000-0000CC160000}"/>
    <cellStyle name="Финансовый 2 3 2 2 2 2 3" xfId="3914" xr:uid="{00000000-0005-0000-0000-0000CD160000}"/>
    <cellStyle name="Финансовый 2 3 2 2 2 3" xfId="1707" xr:uid="{00000000-0005-0000-0000-0000CE160000}"/>
    <cellStyle name="Финансовый 2 3 2 2 2 3 2" xfId="6847" xr:uid="{00000000-0005-0000-0000-0000CF160000}"/>
    <cellStyle name="Финансовый 2 3 2 2 2 4" xfId="2411" xr:uid="{00000000-0005-0000-0000-0000D0160000}"/>
    <cellStyle name="Финансовый 2 3 2 2 2 4 2" xfId="5302" xr:uid="{00000000-0005-0000-0000-0000D1160000}"/>
    <cellStyle name="Финансовый 2 3 2 2 2 5" xfId="4607" xr:uid="{00000000-0005-0000-0000-0000D2160000}"/>
    <cellStyle name="Финансовый 2 3 2 2 2 6" xfId="3221" xr:uid="{00000000-0005-0000-0000-0000D3160000}"/>
    <cellStyle name="Финансовый 2 3 2 2 3" xfId="597" xr:uid="{00000000-0005-0000-0000-0000D4160000}"/>
    <cellStyle name="Финансовый 2 3 2 2 3 2" xfId="1315" xr:uid="{00000000-0005-0000-0000-0000D5160000}"/>
    <cellStyle name="Финансовый 2 3 2 2 3 2 2" xfId="6340" xr:uid="{00000000-0005-0000-0000-0000D6160000}"/>
    <cellStyle name="Финансовый 2 3 2 2 3 2 3" xfId="4085" xr:uid="{00000000-0005-0000-0000-0000D7160000}"/>
    <cellStyle name="Финансовый 2 3 2 2 3 3" xfId="1878" xr:uid="{00000000-0005-0000-0000-0000D8160000}"/>
    <cellStyle name="Финансовый 2 3 2 2 3 3 2" xfId="7016" xr:uid="{00000000-0005-0000-0000-0000D9160000}"/>
    <cellStyle name="Финансовый 2 3 2 2 3 4" xfId="2582" xr:uid="{00000000-0005-0000-0000-0000DA160000}"/>
    <cellStyle name="Финансовый 2 3 2 2 3 4 2" xfId="5473" xr:uid="{00000000-0005-0000-0000-0000DB160000}"/>
    <cellStyle name="Финансовый 2 3 2 2 3 5" xfId="4778" xr:uid="{00000000-0005-0000-0000-0000DC160000}"/>
    <cellStyle name="Финансовый 2 3 2 2 3 6" xfId="3392" xr:uid="{00000000-0005-0000-0000-0000DD160000}"/>
    <cellStyle name="Финансовый 2 3 2 2 4" xfId="775" xr:uid="{00000000-0005-0000-0000-0000DE160000}"/>
    <cellStyle name="Финансовый 2 3 2 2 4 2" xfId="2049" xr:uid="{00000000-0005-0000-0000-0000DF160000}"/>
    <cellStyle name="Финансовый 2 3 2 2 4 2 2" xfId="5644" xr:uid="{00000000-0005-0000-0000-0000E0160000}"/>
    <cellStyle name="Финансовый 2 3 2 2 4 2 3" xfId="4255" xr:uid="{00000000-0005-0000-0000-0000E1160000}"/>
    <cellStyle name="Финансовый 2 3 2 2 4 3" xfId="2753" xr:uid="{00000000-0005-0000-0000-0000E2160000}"/>
    <cellStyle name="Финансовый 2 3 2 2 4 3 2" xfId="4948" xr:uid="{00000000-0005-0000-0000-0000E3160000}"/>
    <cellStyle name="Финансовый 2 3 2 2 4 4" xfId="3562" xr:uid="{00000000-0005-0000-0000-0000E4160000}"/>
    <cellStyle name="Финансовый 2 3 2 2 5" xfId="949" xr:uid="{00000000-0005-0000-0000-0000E5160000}"/>
    <cellStyle name="Финансовый 2 3 2 2 5 2" xfId="5817" xr:uid="{00000000-0005-0000-0000-0000E6160000}"/>
    <cellStyle name="Финансовый 2 3 2 2 5 3" xfId="3743" xr:uid="{00000000-0005-0000-0000-0000E7160000}"/>
    <cellStyle name="Финансовый 2 3 2 2 6" xfId="1536" xr:uid="{00000000-0005-0000-0000-0000E8160000}"/>
    <cellStyle name="Финансовый 2 3 2 2 6 2" xfId="5995" xr:uid="{00000000-0005-0000-0000-0000E9160000}"/>
    <cellStyle name="Финансовый 2 3 2 2 7" xfId="2240" xr:uid="{00000000-0005-0000-0000-0000EA160000}"/>
    <cellStyle name="Финансовый 2 3 2 2 7 2" xfId="6674" xr:uid="{00000000-0005-0000-0000-0000EB160000}"/>
    <cellStyle name="Финансовый 2 3 2 2 8" xfId="5131" xr:uid="{00000000-0005-0000-0000-0000EC160000}"/>
    <cellStyle name="Финансовый 2 3 2 2 9" xfId="4436" xr:uid="{00000000-0005-0000-0000-0000ED160000}"/>
    <cellStyle name="Финансовый 2 3 2 3" xfId="255" xr:uid="{00000000-0005-0000-0000-0000EE160000}"/>
    <cellStyle name="Финансовый 2 3 2 3 10" xfId="3051" xr:uid="{00000000-0005-0000-0000-0000EF160000}"/>
    <cellStyle name="Финансовый 2 3 2 3 2" xfId="427" xr:uid="{00000000-0005-0000-0000-0000F0160000}"/>
    <cellStyle name="Финансовый 2 3 2 3 2 2" xfId="1146" xr:uid="{00000000-0005-0000-0000-0000F1160000}"/>
    <cellStyle name="Финансовый 2 3 2 3 2 2 2" xfId="6171" xr:uid="{00000000-0005-0000-0000-0000F2160000}"/>
    <cellStyle name="Финансовый 2 3 2 3 2 2 3" xfId="3915" xr:uid="{00000000-0005-0000-0000-0000F3160000}"/>
    <cellStyle name="Финансовый 2 3 2 3 2 3" xfId="1708" xr:uid="{00000000-0005-0000-0000-0000F4160000}"/>
    <cellStyle name="Финансовый 2 3 2 3 2 3 2" xfId="6848" xr:uid="{00000000-0005-0000-0000-0000F5160000}"/>
    <cellStyle name="Финансовый 2 3 2 3 2 4" xfId="2412" xr:uid="{00000000-0005-0000-0000-0000F6160000}"/>
    <cellStyle name="Финансовый 2 3 2 3 2 4 2" xfId="5303" xr:uid="{00000000-0005-0000-0000-0000F7160000}"/>
    <cellStyle name="Финансовый 2 3 2 3 2 5" xfId="4608" xr:uid="{00000000-0005-0000-0000-0000F8160000}"/>
    <cellStyle name="Финансовый 2 3 2 3 2 6" xfId="3222" xr:uid="{00000000-0005-0000-0000-0000F9160000}"/>
    <cellStyle name="Финансовый 2 3 2 3 3" xfId="598" xr:uid="{00000000-0005-0000-0000-0000FA160000}"/>
    <cellStyle name="Финансовый 2 3 2 3 3 2" xfId="1316" xr:uid="{00000000-0005-0000-0000-0000FB160000}"/>
    <cellStyle name="Финансовый 2 3 2 3 3 2 2" xfId="6341" xr:uid="{00000000-0005-0000-0000-0000FC160000}"/>
    <cellStyle name="Финансовый 2 3 2 3 3 2 3" xfId="4086" xr:uid="{00000000-0005-0000-0000-0000FD160000}"/>
    <cellStyle name="Финансовый 2 3 2 3 3 3" xfId="1879" xr:uid="{00000000-0005-0000-0000-0000FE160000}"/>
    <cellStyle name="Финансовый 2 3 2 3 3 3 2" xfId="7017" xr:uid="{00000000-0005-0000-0000-0000FF160000}"/>
    <cellStyle name="Финансовый 2 3 2 3 3 4" xfId="2583" xr:uid="{00000000-0005-0000-0000-000000170000}"/>
    <cellStyle name="Финансовый 2 3 2 3 3 4 2" xfId="5474" xr:uid="{00000000-0005-0000-0000-000001170000}"/>
    <cellStyle name="Финансовый 2 3 2 3 3 5" xfId="4779" xr:uid="{00000000-0005-0000-0000-000002170000}"/>
    <cellStyle name="Финансовый 2 3 2 3 3 6" xfId="3393" xr:uid="{00000000-0005-0000-0000-000003170000}"/>
    <cellStyle name="Финансовый 2 3 2 3 4" xfId="776" xr:uid="{00000000-0005-0000-0000-000004170000}"/>
    <cellStyle name="Финансовый 2 3 2 3 4 2" xfId="2050" xr:uid="{00000000-0005-0000-0000-000005170000}"/>
    <cellStyle name="Финансовый 2 3 2 3 4 2 2" xfId="5645" xr:uid="{00000000-0005-0000-0000-000006170000}"/>
    <cellStyle name="Финансовый 2 3 2 3 4 2 3" xfId="4256" xr:uid="{00000000-0005-0000-0000-000007170000}"/>
    <cellStyle name="Финансовый 2 3 2 3 4 3" xfId="2754" xr:uid="{00000000-0005-0000-0000-000008170000}"/>
    <cellStyle name="Финансовый 2 3 2 3 4 3 2" xfId="4949" xr:uid="{00000000-0005-0000-0000-000009170000}"/>
    <cellStyle name="Финансовый 2 3 2 3 4 4" xfId="3563" xr:uid="{00000000-0005-0000-0000-00000A170000}"/>
    <cellStyle name="Финансовый 2 3 2 3 5" xfId="950" xr:uid="{00000000-0005-0000-0000-00000B170000}"/>
    <cellStyle name="Финансовый 2 3 2 3 5 2" xfId="5818" xr:uid="{00000000-0005-0000-0000-00000C170000}"/>
    <cellStyle name="Финансовый 2 3 2 3 5 3" xfId="3744" xr:uid="{00000000-0005-0000-0000-00000D170000}"/>
    <cellStyle name="Финансовый 2 3 2 3 6" xfId="1537" xr:uid="{00000000-0005-0000-0000-00000E170000}"/>
    <cellStyle name="Финансовый 2 3 2 3 6 2" xfId="5996" xr:uid="{00000000-0005-0000-0000-00000F170000}"/>
    <cellStyle name="Финансовый 2 3 2 3 7" xfId="2241" xr:uid="{00000000-0005-0000-0000-000010170000}"/>
    <cellStyle name="Финансовый 2 3 2 3 7 2" xfId="6675" xr:uid="{00000000-0005-0000-0000-000011170000}"/>
    <cellStyle name="Финансовый 2 3 2 3 8" xfId="5132" xr:uid="{00000000-0005-0000-0000-000012170000}"/>
    <cellStyle name="Финансовый 2 3 2 3 9" xfId="4437" xr:uid="{00000000-0005-0000-0000-000013170000}"/>
    <cellStyle name="Финансовый 2 3 2 4" xfId="425" xr:uid="{00000000-0005-0000-0000-000014170000}"/>
    <cellStyle name="Финансовый 2 3 2 4 2" xfId="1144" xr:uid="{00000000-0005-0000-0000-000015170000}"/>
    <cellStyle name="Финансовый 2 3 2 4 2 2" xfId="6169" xr:uid="{00000000-0005-0000-0000-000016170000}"/>
    <cellStyle name="Финансовый 2 3 2 4 2 3" xfId="3913" xr:uid="{00000000-0005-0000-0000-000017170000}"/>
    <cellStyle name="Финансовый 2 3 2 4 3" xfId="1706" xr:uid="{00000000-0005-0000-0000-000018170000}"/>
    <cellStyle name="Финансовый 2 3 2 4 3 2" xfId="6846" xr:uid="{00000000-0005-0000-0000-000019170000}"/>
    <cellStyle name="Финансовый 2 3 2 4 4" xfId="2410" xr:uid="{00000000-0005-0000-0000-00001A170000}"/>
    <cellStyle name="Финансовый 2 3 2 4 4 2" xfId="5301" xr:uid="{00000000-0005-0000-0000-00001B170000}"/>
    <cellStyle name="Финансовый 2 3 2 4 5" xfId="4606" xr:uid="{00000000-0005-0000-0000-00001C170000}"/>
    <cellStyle name="Финансовый 2 3 2 4 6" xfId="3220" xr:uid="{00000000-0005-0000-0000-00001D170000}"/>
    <cellStyle name="Финансовый 2 3 2 5" xfId="596" xr:uid="{00000000-0005-0000-0000-00001E170000}"/>
    <cellStyle name="Финансовый 2 3 2 5 2" xfId="1314" xr:uid="{00000000-0005-0000-0000-00001F170000}"/>
    <cellStyle name="Финансовый 2 3 2 5 2 2" xfId="6339" xr:uid="{00000000-0005-0000-0000-000020170000}"/>
    <cellStyle name="Финансовый 2 3 2 5 2 3" xfId="4084" xr:uid="{00000000-0005-0000-0000-000021170000}"/>
    <cellStyle name="Финансовый 2 3 2 5 3" xfId="1877" xr:uid="{00000000-0005-0000-0000-000022170000}"/>
    <cellStyle name="Финансовый 2 3 2 5 3 2" xfId="7015" xr:uid="{00000000-0005-0000-0000-000023170000}"/>
    <cellStyle name="Финансовый 2 3 2 5 4" xfId="2581" xr:uid="{00000000-0005-0000-0000-000024170000}"/>
    <cellStyle name="Финансовый 2 3 2 5 4 2" xfId="5472" xr:uid="{00000000-0005-0000-0000-000025170000}"/>
    <cellStyle name="Финансовый 2 3 2 5 5" xfId="4777" xr:uid="{00000000-0005-0000-0000-000026170000}"/>
    <cellStyle name="Финансовый 2 3 2 5 6" xfId="3391" xr:uid="{00000000-0005-0000-0000-000027170000}"/>
    <cellStyle name="Финансовый 2 3 2 6" xfId="774" xr:uid="{00000000-0005-0000-0000-000028170000}"/>
    <cellStyle name="Финансовый 2 3 2 6 2" xfId="2048" xr:uid="{00000000-0005-0000-0000-000029170000}"/>
    <cellStyle name="Финансовый 2 3 2 6 2 2" xfId="5643" xr:uid="{00000000-0005-0000-0000-00002A170000}"/>
    <cellStyle name="Финансовый 2 3 2 6 2 3" xfId="4254" xr:uid="{00000000-0005-0000-0000-00002B170000}"/>
    <cellStyle name="Финансовый 2 3 2 6 3" xfId="2752" xr:uid="{00000000-0005-0000-0000-00002C170000}"/>
    <cellStyle name="Финансовый 2 3 2 6 3 2" xfId="4947" xr:uid="{00000000-0005-0000-0000-00002D170000}"/>
    <cellStyle name="Финансовый 2 3 2 6 4" xfId="3561" xr:uid="{00000000-0005-0000-0000-00002E170000}"/>
    <cellStyle name="Финансовый 2 3 2 7" xfId="948" xr:uid="{00000000-0005-0000-0000-00002F170000}"/>
    <cellStyle name="Финансовый 2 3 2 7 2" xfId="5816" xr:uid="{00000000-0005-0000-0000-000030170000}"/>
    <cellStyle name="Финансовый 2 3 2 7 3" xfId="3742" xr:uid="{00000000-0005-0000-0000-000031170000}"/>
    <cellStyle name="Финансовый 2 3 2 8" xfId="1535" xr:uid="{00000000-0005-0000-0000-000032170000}"/>
    <cellStyle name="Финансовый 2 3 2 8 2" xfId="5994" xr:uid="{00000000-0005-0000-0000-000033170000}"/>
    <cellStyle name="Финансовый 2 3 2 9" xfId="2239" xr:uid="{00000000-0005-0000-0000-000034170000}"/>
    <cellStyle name="Финансовый 2 3 2 9 2" xfId="6673" xr:uid="{00000000-0005-0000-0000-000035170000}"/>
    <cellStyle name="Финансовый 2 3 3" xfId="256" xr:uid="{00000000-0005-0000-0000-000036170000}"/>
    <cellStyle name="Финансовый 2 3 3 10" xfId="3052" xr:uid="{00000000-0005-0000-0000-000037170000}"/>
    <cellStyle name="Финансовый 2 3 3 2" xfId="428" xr:uid="{00000000-0005-0000-0000-000038170000}"/>
    <cellStyle name="Финансовый 2 3 3 2 2" xfId="1147" xr:uid="{00000000-0005-0000-0000-000039170000}"/>
    <cellStyle name="Финансовый 2 3 3 2 2 2" xfId="6172" xr:uid="{00000000-0005-0000-0000-00003A170000}"/>
    <cellStyle name="Финансовый 2 3 3 2 2 3" xfId="3916" xr:uid="{00000000-0005-0000-0000-00003B170000}"/>
    <cellStyle name="Финансовый 2 3 3 2 3" xfId="1709" xr:uid="{00000000-0005-0000-0000-00003C170000}"/>
    <cellStyle name="Финансовый 2 3 3 2 3 2" xfId="6849" xr:uid="{00000000-0005-0000-0000-00003D170000}"/>
    <cellStyle name="Финансовый 2 3 3 2 4" xfId="2413" xr:uid="{00000000-0005-0000-0000-00003E170000}"/>
    <cellStyle name="Финансовый 2 3 3 2 4 2" xfId="5304" xr:uid="{00000000-0005-0000-0000-00003F170000}"/>
    <cellStyle name="Финансовый 2 3 3 2 5" xfId="4609" xr:uid="{00000000-0005-0000-0000-000040170000}"/>
    <cellStyle name="Финансовый 2 3 3 2 6" xfId="3223" xr:uid="{00000000-0005-0000-0000-000041170000}"/>
    <cellStyle name="Финансовый 2 3 3 3" xfId="599" xr:uid="{00000000-0005-0000-0000-000042170000}"/>
    <cellStyle name="Финансовый 2 3 3 3 2" xfId="1317" xr:uid="{00000000-0005-0000-0000-000043170000}"/>
    <cellStyle name="Финансовый 2 3 3 3 2 2" xfId="6342" xr:uid="{00000000-0005-0000-0000-000044170000}"/>
    <cellStyle name="Финансовый 2 3 3 3 2 3" xfId="4087" xr:uid="{00000000-0005-0000-0000-000045170000}"/>
    <cellStyle name="Финансовый 2 3 3 3 3" xfId="1880" xr:uid="{00000000-0005-0000-0000-000046170000}"/>
    <cellStyle name="Финансовый 2 3 3 3 3 2" xfId="7018" xr:uid="{00000000-0005-0000-0000-000047170000}"/>
    <cellStyle name="Финансовый 2 3 3 3 4" xfId="2584" xr:uid="{00000000-0005-0000-0000-000048170000}"/>
    <cellStyle name="Финансовый 2 3 3 3 4 2" xfId="5475" xr:uid="{00000000-0005-0000-0000-000049170000}"/>
    <cellStyle name="Финансовый 2 3 3 3 5" xfId="4780" xr:uid="{00000000-0005-0000-0000-00004A170000}"/>
    <cellStyle name="Финансовый 2 3 3 3 6" xfId="3394" xr:uid="{00000000-0005-0000-0000-00004B170000}"/>
    <cellStyle name="Финансовый 2 3 3 4" xfId="777" xr:uid="{00000000-0005-0000-0000-00004C170000}"/>
    <cellStyle name="Финансовый 2 3 3 4 2" xfId="2051" xr:uid="{00000000-0005-0000-0000-00004D170000}"/>
    <cellStyle name="Финансовый 2 3 3 4 2 2" xfId="5646" xr:uid="{00000000-0005-0000-0000-00004E170000}"/>
    <cellStyle name="Финансовый 2 3 3 4 2 3" xfId="4257" xr:uid="{00000000-0005-0000-0000-00004F170000}"/>
    <cellStyle name="Финансовый 2 3 3 4 3" xfId="2755" xr:uid="{00000000-0005-0000-0000-000050170000}"/>
    <cellStyle name="Финансовый 2 3 3 4 3 2" xfId="4950" xr:uid="{00000000-0005-0000-0000-000051170000}"/>
    <cellStyle name="Финансовый 2 3 3 4 4" xfId="3564" xr:uid="{00000000-0005-0000-0000-000052170000}"/>
    <cellStyle name="Финансовый 2 3 3 5" xfId="951" xr:uid="{00000000-0005-0000-0000-000053170000}"/>
    <cellStyle name="Финансовый 2 3 3 5 2" xfId="5819" xr:uid="{00000000-0005-0000-0000-000054170000}"/>
    <cellStyle name="Финансовый 2 3 3 5 3" xfId="3745" xr:uid="{00000000-0005-0000-0000-000055170000}"/>
    <cellStyle name="Финансовый 2 3 3 6" xfId="1538" xr:uid="{00000000-0005-0000-0000-000056170000}"/>
    <cellStyle name="Финансовый 2 3 3 6 2" xfId="5997" xr:uid="{00000000-0005-0000-0000-000057170000}"/>
    <cellStyle name="Финансовый 2 3 3 7" xfId="2242" xr:uid="{00000000-0005-0000-0000-000058170000}"/>
    <cellStyle name="Финансовый 2 3 3 7 2" xfId="6676" xr:uid="{00000000-0005-0000-0000-000059170000}"/>
    <cellStyle name="Финансовый 2 3 3 8" xfId="5133" xr:uid="{00000000-0005-0000-0000-00005A170000}"/>
    <cellStyle name="Финансовый 2 3 3 9" xfId="4438" xr:uid="{00000000-0005-0000-0000-00005B170000}"/>
    <cellStyle name="Финансовый 2 3 4" xfId="257" xr:uid="{00000000-0005-0000-0000-00005C170000}"/>
    <cellStyle name="Финансовый 2 3 4 10" xfId="3053" xr:uid="{00000000-0005-0000-0000-00005D170000}"/>
    <cellStyle name="Финансовый 2 3 4 2" xfId="429" xr:uid="{00000000-0005-0000-0000-00005E170000}"/>
    <cellStyle name="Финансовый 2 3 4 2 2" xfId="1148" xr:uid="{00000000-0005-0000-0000-00005F170000}"/>
    <cellStyle name="Финансовый 2 3 4 2 2 2" xfId="6173" xr:uid="{00000000-0005-0000-0000-000060170000}"/>
    <cellStyle name="Финансовый 2 3 4 2 2 3" xfId="3917" xr:uid="{00000000-0005-0000-0000-000061170000}"/>
    <cellStyle name="Финансовый 2 3 4 2 3" xfId="1710" xr:uid="{00000000-0005-0000-0000-000062170000}"/>
    <cellStyle name="Финансовый 2 3 4 2 3 2" xfId="6850" xr:uid="{00000000-0005-0000-0000-000063170000}"/>
    <cellStyle name="Финансовый 2 3 4 2 4" xfId="2414" xr:uid="{00000000-0005-0000-0000-000064170000}"/>
    <cellStyle name="Финансовый 2 3 4 2 4 2" xfId="5305" xr:uid="{00000000-0005-0000-0000-000065170000}"/>
    <cellStyle name="Финансовый 2 3 4 2 5" xfId="4610" xr:uid="{00000000-0005-0000-0000-000066170000}"/>
    <cellStyle name="Финансовый 2 3 4 2 6" xfId="3224" xr:uid="{00000000-0005-0000-0000-000067170000}"/>
    <cellStyle name="Финансовый 2 3 4 3" xfId="600" xr:uid="{00000000-0005-0000-0000-000068170000}"/>
    <cellStyle name="Финансовый 2 3 4 3 2" xfId="1318" xr:uid="{00000000-0005-0000-0000-000069170000}"/>
    <cellStyle name="Финансовый 2 3 4 3 2 2" xfId="6343" xr:uid="{00000000-0005-0000-0000-00006A170000}"/>
    <cellStyle name="Финансовый 2 3 4 3 2 3" xfId="4088" xr:uid="{00000000-0005-0000-0000-00006B170000}"/>
    <cellStyle name="Финансовый 2 3 4 3 3" xfId="1881" xr:uid="{00000000-0005-0000-0000-00006C170000}"/>
    <cellStyle name="Финансовый 2 3 4 3 3 2" xfId="7019" xr:uid="{00000000-0005-0000-0000-00006D170000}"/>
    <cellStyle name="Финансовый 2 3 4 3 4" xfId="2585" xr:uid="{00000000-0005-0000-0000-00006E170000}"/>
    <cellStyle name="Финансовый 2 3 4 3 4 2" xfId="5476" xr:uid="{00000000-0005-0000-0000-00006F170000}"/>
    <cellStyle name="Финансовый 2 3 4 3 5" xfId="4781" xr:uid="{00000000-0005-0000-0000-000070170000}"/>
    <cellStyle name="Финансовый 2 3 4 3 6" xfId="3395" xr:uid="{00000000-0005-0000-0000-000071170000}"/>
    <cellStyle name="Финансовый 2 3 4 4" xfId="778" xr:uid="{00000000-0005-0000-0000-000072170000}"/>
    <cellStyle name="Финансовый 2 3 4 4 2" xfId="2052" xr:uid="{00000000-0005-0000-0000-000073170000}"/>
    <cellStyle name="Финансовый 2 3 4 4 2 2" xfId="5647" xr:uid="{00000000-0005-0000-0000-000074170000}"/>
    <cellStyle name="Финансовый 2 3 4 4 2 3" xfId="4258" xr:uid="{00000000-0005-0000-0000-000075170000}"/>
    <cellStyle name="Финансовый 2 3 4 4 3" xfId="2756" xr:uid="{00000000-0005-0000-0000-000076170000}"/>
    <cellStyle name="Финансовый 2 3 4 4 3 2" xfId="4951" xr:uid="{00000000-0005-0000-0000-000077170000}"/>
    <cellStyle name="Финансовый 2 3 4 4 4" xfId="3565" xr:uid="{00000000-0005-0000-0000-000078170000}"/>
    <cellStyle name="Финансовый 2 3 4 5" xfId="952" xr:uid="{00000000-0005-0000-0000-000079170000}"/>
    <cellStyle name="Финансовый 2 3 4 5 2" xfId="5820" xr:uid="{00000000-0005-0000-0000-00007A170000}"/>
    <cellStyle name="Финансовый 2 3 4 5 3" xfId="3746" xr:uid="{00000000-0005-0000-0000-00007B170000}"/>
    <cellStyle name="Финансовый 2 3 4 6" xfId="1539" xr:uid="{00000000-0005-0000-0000-00007C170000}"/>
    <cellStyle name="Финансовый 2 3 4 6 2" xfId="5998" xr:uid="{00000000-0005-0000-0000-00007D170000}"/>
    <cellStyle name="Финансовый 2 3 4 7" xfId="2243" xr:uid="{00000000-0005-0000-0000-00007E170000}"/>
    <cellStyle name="Финансовый 2 3 4 7 2" xfId="6677" xr:uid="{00000000-0005-0000-0000-00007F170000}"/>
    <cellStyle name="Финансовый 2 3 4 8" xfId="5134" xr:uid="{00000000-0005-0000-0000-000080170000}"/>
    <cellStyle name="Финансовый 2 3 4 9" xfId="4439" xr:uid="{00000000-0005-0000-0000-000081170000}"/>
    <cellStyle name="Финансовый 2 3 5" xfId="292" xr:uid="{00000000-0005-0000-0000-000082170000}"/>
    <cellStyle name="Финансовый 2 3 5 2" xfId="1011" xr:uid="{00000000-0005-0000-0000-000083170000}"/>
    <cellStyle name="Финансовый 2 3 5 2 2" xfId="6036" xr:uid="{00000000-0005-0000-0000-000084170000}"/>
    <cellStyle name="Финансовый 2 3 5 2 3" xfId="3780" xr:uid="{00000000-0005-0000-0000-000085170000}"/>
    <cellStyle name="Финансовый 2 3 5 3" xfId="1573" xr:uid="{00000000-0005-0000-0000-000086170000}"/>
    <cellStyle name="Финансовый 2 3 5 3 2" xfId="6713" xr:uid="{00000000-0005-0000-0000-000087170000}"/>
    <cellStyle name="Финансовый 2 3 5 4" xfId="2277" xr:uid="{00000000-0005-0000-0000-000088170000}"/>
    <cellStyle name="Финансовый 2 3 5 4 2" xfId="5168" xr:uid="{00000000-0005-0000-0000-000089170000}"/>
    <cellStyle name="Финансовый 2 3 5 5" xfId="4473" xr:uid="{00000000-0005-0000-0000-00008A170000}"/>
    <cellStyle name="Финансовый 2 3 5 6" xfId="3087" xr:uid="{00000000-0005-0000-0000-00008B170000}"/>
    <cellStyle name="Финансовый 2 3 6" xfId="463" xr:uid="{00000000-0005-0000-0000-00008C170000}"/>
    <cellStyle name="Финансовый 2 3 6 2" xfId="1313" xr:uid="{00000000-0005-0000-0000-00008D170000}"/>
    <cellStyle name="Финансовый 2 3 6 2 2" xfId="6338" xr:uid="{00000000-0005-0000-0000-00008E170000}"/>
    <cellStyle name="Финансовый 2 3 6 2 3" xfId="3951" xr:uid="{00000000-0005-0000-0000-00008F170000}"/>
    <cellStyle name="Финансовый 2 3 6 3" xfId="1744" xr:uid="{00000000-0005-0000-0000-000090170000}"/>
    <cellStyle name="Финансовый 2 3 6 3 2" xfId="7014" xr:uid="{00000000-0005-0000-0000-000091170000}"/>
    <cellStyle name="Финансовый 2 3 6 4" xfId="2448" xr:uid="{00000000-0005-0000-0000-000092170000}"/>
    <cellStyle name="Финансовый 2 3 6 4 2" xfId="5339" xr:uid="{00000000-0005-0000-0000-000093170000}"/>
    <cellStyle name="Финансовый 2 3 6 5" xfId="4644" xr:uid="{00000000-0005-0000-0000-000094170000}"/>
    <cellStyle name="Финансовый 2 3 6 6" xfId="3258" xr:uid="{00000000-0005-0000-0000-000095170000}"/>
    <cellStyle name="Финансовый 2 3 7" xfId="773" xr:uid="{00000000-0005-0000-0000-000096170000}"/>
    <cellStyle name="Финансовый 2 3 7 2" xfId="2047" xr:uid="{00000000-0005-0000-0000-000097170000}"/>
    <cellStyle name="Финансовый 2 3 7 2 2" xfId="5642" xr:uid="{00000000-0005-0000-0000-000098170000}"/>
    <cellStyle name="Финансовый 2 3 7 2 3" xfId="4253" xr:uid="{00000000-0005-0000-0000-000099170000}"/>
    <cellStyle name="Финансовый 2 3 7 3" xfId="2751" xr:uid="{00000000-0005-0000-0000-00009A170000}"/>
    <cellStyle name="Финансовый 2 3 7 3 2" xfId="4946" xr:uid="{00000000-0005-0000-0000-00009B170000}"/>
    <cellStyle name="Финансовый 2 3 7 4" xfId="3560" xr:uid="{00000000-0005-0000-0000-00009C170000}"/>
    <cellStyle name="Финансовый 2 3 8" xfId="947" xr:uid="{00000000-0005-0000-0000-00009D170000}"/>
    <cellStyle name="Финансовый 2 3 8 2" xfId="5815" xr:uid="{00000000-0005-0000-0000-00009E170000}"/>
    <cellStyle name="Финансовый 2 3 8 3" xfId="3609" xr:uid="{00000000-0005-0000-0000-00009F170000}"/>
    <cellStyle name="Финансовый 2 3 9" xfId="1402" xr:uid="{00000000-0005-0000-0000-0000A0170000}"/>
    <cellStyle name="Финансовый 2 3 9 2" xfId="5993" xr:uid="{00000000-0005-0000-0000-0000A1170000}"/>
    <cellStyle name="Финансовый 2 4" xfId="258" xr:uid="{00000000-0005-0000-0000-0000A2170000}"/>
    <cellStyle name="Финансовый 2 4 10" xfId="5135" xr:uid="{00000000-0005-0000-0000-0000A3170000}"/>
    <cellStyle name="Финансовый 2 4 11" xfId="4440" xr:uid="{00000000-0005-0000-0000-0000A4170000}"/>
    <cellStyle name="Финансовый 2 4 12" xfId="3054" xr:uid="{00000000-0005-0000-0000-0000A5170000}"/>
    <cellStyle name="Финансовый 2 4 2" xfId="259" xr:uid="{00000000-0005-0000-0000-0000A6170000}"/>
    <cellStyle name="Финансовый 2 4 2 10" xfId="3055" xr:uid="{00000000-0005-0000-0000-0000A7170000}"/>
    <cellStyle name="Финансовый 2 4 2 2" xfId="431" xr:uid="{00000000-0005-0000-0000-0000A8170000}"/>
    <cellStyle name="Финансовый 2 4 2 2 2" xfId="1150" xr:uid="{00000000-0005-0000-0000-0000A9170000}"/>
    <cellStyle name="Финансовый 2 4 2 2 2 2" xfId="6175" xr:uid="{00000000-0005-0000-0000-0000AA170000}"/>
    <cellStyle name="Финансовый 2 4 2 2 2 3" xfId="3919" xr:uid="{00000000-0005-0000-0000-0000AB170000}"/>
    <cellStyle name="Финансовый 2 4 2 2 3" xfId="1712" xr:uid="{00000000-0005-0000-0000-0000AC170000}"/>
    <cellStyle name="Финансовый 2 4 2 2 3 2" xfId="6852" xr:uid="{00000000-0005-0000-0000-0000AD170000}"/>
    <cellStyle name="Финансовый 2 4 2 2 4" xfId="2416" xr:uid="{00000000-0005-0000-0000-0000AE170000}"/>
    <cellStyle name="Финансовый 2 4 2 2 4 2" xfId="5307" xr:uid="{00000000-0005-0000-0000-0000AF170000}"/>
    <cellStyle name="Финансовый 2 4 2 2 5" xfId="4612" xr:uid="{00000000-0005-0000-0000-0000B0170000}"/>
    <cellStyle name="Финансовый 2 4 2 2 6" xfId="3226" xr:uid="{00000000-0005-0000-0000-0000B1170000}"/>
    <cellStyle name="Финансовый 2 4 2 3" xfId="602" xr:uid="{00000000-0005-0000-0000-0000B2170000}"/>
    <cellStyle name="Финансовый 2 4 2 3 2" xfId="1320" xr:uid="{00000000-0005-0000-0000-0000B3170000}"/>
    <cellStyle name="Финансовый 2 4 2 3 2 2" xfId="6345" xr:uid="{00000000-0005-0000-0000-0000B4170000}"/>
    <cellStyle name="Финансовый 2 4 2 3 2 3" xfId="4090" xr:uid="{00000000-0005-0000-0000-0000B5170000}"/>
    <cellStyle name="Финансовый 2 4 2 3 3" xfId="1883" xr:uid="{00000000-0005-0000-0000-0000B6170000}"/>
    <cellStyle name="Финансовый 2 4 2 3 3 2" xfId="7021" xr:uid="{00000000-0005-0000-0000-0000B7170000}"/>
    <cellStyle name="Финансовый 2 4 2 3 4" xfId="2587" xr:uid="{00000000-0005-0000-0000-0000B8170000}"/>
    <cellStyle name="Финансовый 2 4 2 3 4 2" xfId="5478" xr:uid="{00000000-0005-0000-0000-0000B9170000}"/>
    <cellStyle name="Финансовый 2 4 2 3 5" xfId="4783" xr:uid="{00000000-0005-0000-0000-0000BA170000}"/>
    <cellStyle name="Финансовый 2 4 2 3 6" xfId="3397" xr:uid="{00000000-0005-0000-0000-0000BB170000}"/>
    <cellStyle name="Финансовый 2 4 2 4" xfId="780" xr:uid="{00000000-0005-0000-0000-0000BC170000}"/>
    <cellStyle name="Финансовый 2 4 2 4 2" xfId="2054" xr:uid="{00000000-0005-0000-0000-0000BD170000}"/>
    <cellStyle name="Финансовый 2 4 2 4 2 2" xfId="5649" xr:uid="{00000000-0005-0000-0000-0000BE170000}"/>
    <cellStyle name="Финансовый 2 4 2 4 2 3" xfId="4260" xr:uid="{00000000-0005-0000-0000-0000BF170000}"/>
    <cellStyle name="Финансовый 2 4 2 4 3" xfId="2758" xr:uid="{00000000-0005-0000-0000-0000C0170000}"/>
    <cellStyle name="Финансовый 2 4 2 4 3 2" xfId="4953" xr:uid="{00000000-0005-0000-0000-0000C1170000}"/>
    <cellStyle name="Финансовый 2 4 2 4 4" xfId="3567" xr:uid="{00000000-0005-0000-0000-0000C2170000}"/>
    <cellStyle name="Финансовый 2 4 2 5" xfId="954" xr:uid="{00000000-0005-0000-0000-0000C3170000}"/>
    <cellStyle name="Финансовый 2 4 2 5 2" xfId="5822" xr:uid="{00000000-0005-0000-0000-0000C4170000}"/>
    <cellStyle name="Финансовый 2 4 2 5 3" xfId="3748" xr:uid="{00000000-0005-0000-0000-0000C5170000}"/>
    <cellStyle name="Финансовый 2 4 2 6" xfId="1541" xr:uid="{00000000-0005-0000-0000-0000C6170000}"/>
    <cellStyle name="Финансовый 2 4 2 6 2" xfId="6000" xr:uid="{00000000-0005-0000-0000-0000C7170000}"/>
    <cellStyle name="Финансовый 2 4 2 7" xfId="2245" xr:uid="{00000000-0005-0000-0000-0000C8170000}"/>
    <cellStyle name="Финансовый 2 4 2 7 2" xfId="6679" xr:uid="{00000000-0005-0000-0000-0000C9170000}"/>
    <cellStyle name="Финансовый 2 4 2 8" xfId="5136" xr:uid="{00000000-0005-0000-0000-0000CA170000}"/>
    <cellStyle name="Финансовый 2 4 2 9" xfId="4441" xr:uid="{00000000-0005-0000-0000-0000CB170000}"/>
    <cellStyle name="Финансовый 2 4 3" xfId="260" xr:uid="{00000000-0005-0000-0000-0000CC170000}"/>
    <cellStyle name="Финансовый 2 4 3 10" xfId="3056" xr:uid="{00000000-0005-0000-0000-0000CD170000}"/>
    <cellStyle name="Финансовый 2 4 3 2" xfId="432" xr:uid="{00000000-0005-0000-0000-0000CE170000}"/>
    <cellStyle name="Финансовый 2 4 3 2 2" xfId="1151" xr:uid="{00000000-0005-0000-0000-0000CF170000}"/>
    <cellStyle name="Финансовый 2 4 3 2 2 2" xfId="6176" xr:uid="{00000000-0005-0000-0000-0000D0170000}"/>
    <cellStyle name="Финансовый 2 4 3 2 2 3" xfId="3920" xr:uid="{00000000-0005-0000-0000-0000D1170000}"/>
    <cellStyle name="Финансовый 2 4 3 2 3" xfId="1713" xr:uid="{00000000-0005-0000-0000-0000D2170000}"/>
    <cellStyle name="Финансовый 2 4 3 2 3 2" xfId="6853" xr:uid="{00000000-0005-0000-0000-0000D3170000}"/>
    <cellStyle name="Финансовый 2 4 3 2 4" xfId="2417" xr:uid="{00000000-0005-0000-0000-0000D4170000}"/>
    <cellStyle name="Финансовый 2 4 3 2 4 2" xfId="5308" xr:uid="{00000000-0005-0000-0000-0000D5170000}"/>
    <cellStyle name="Финансовый 2 4 3 2 5" xfId="4613" xr:uid="{00000000-0005-0000-0000-0000D6170000}"/>
    <cellStyle name="Финансовый 2 4 3 2 6" xfId="3227" xr:uid="{00000000-0005-0000-0000-0000D7170000}"/>
    <cellStyle name="Финансовый 2 4 3 3" xfId="603" xr:uid="{00000000-0005-0000-0000-0000D8170000}"/>
    <cellStyle name="Финансовый 2 4 3 3 2" xfId="1321" xr:uid="{00000000-0005-0000-0000-0000D9170000}"/>
    <cellStyle name="Финансовый 2 4 3 3 2 2" xfId="6346" xr:uid="{00000000-0005-0000-0000-0000DA170000}"/>
    <cellStyle name="Финансовый 2 4 3 3 2 3" xfId="4091" xr:uid="{00000000-0005-0000-0000-0000DB170000}"/>
    <cellStyle name="Финансовый 2 4 3 3 3" xfId="1884" xr:uid="{00000000-0005-0000-0000-0000DC170000}"/>
    <cellStyle name="Финансовый 2 4 3 3 3 2" xfId="7022" xr:uid="{00000000-0005-0000-0000-0000DD170000}"/>
    <cellStyle name="Финансовый 2 4 3 3 4" xfId="2588" xr:uid="{00000000-0005-0000-0000-0000DE170000}"/>
    <cellStyle name="Финансовый 2 4 3 3 4 2" xfId="5479" xr:uid="{00000000-0005-0000-0000-0000DF170000}"/>
    <cellStyle name="Финансовый 2 4 3 3 5" xfId="4784" xr:uid="{00000000-0005-0000-0000-0000E0170000}"/>
    <cellStyle name="Финансовый 2 4 3 3 6" xfId="3398" xr:uid="{00000000-0005-0000-0000-0000E1170000}"/>
    <cellStyle name="Финансовый 2 4 3 4" xfId="781" xr:uid="{00000000-0005-0000-0000-0000E2170000}"/>
    <cellStyle name="Финансовый 2 4 3 4 2" xfId="2055" xr:uid="{00000000-0005-0000-0000-0000E3170000}"/>
    <cellStyle name="Финансовый 2 4 3 4 2 2" xfId="5650" xr:uid="{00000000-0005-0000-0000-0000E4170000}"/>
    <cellStyle name="Финансовый 2 4 3 4 2 3" xfId="4261" xr:uid="{00000000-0005-0000-0000-0000E5170000}"/>
    <cellStyle name="Финансовый 2 4 3 4 3" xfId="2759" xr:uid="{00000000-0005-0000-0000-0000E6170000}"/>
    <cellStyle name="Финансовый 2 4 3 4 3 2" xfId="4954" xr:uid="{00000000-0005-0000-0000-0000E7170000}"/>
    <cellStyle name="Финансовый 2 4 3 4 4" xfId="3568" xr:uid="{00000000-0005-0000-0000-0000E8170000}"/>
    <cellStyle name="Финансовый 2 4 3 5" xfId="955" xr:uid="{00000000-0005-0000-0000-0000E9170000}"/>
    <cellStyle name="Финансовый 2 4 3 5 2" xfId="5823" xr:uid="{00000000-0005-0000-0000-0000EA170000}"/>
    <cellStyle name="Финансовый 2 4 3 5 3" xfId="3749" xr:uid="{00000000-0005-0000-0000-0000EB170000}"/>
    <cellStyle name="Финансовый 2 4 3 6" xfId="1542" xr:uid="{00000000-0005-0000-0000-0000EC170000}"/>
    <cellStyle name="Финансовый 2 4 3 6 2" xfId="6001" xr:uid="{00000000-0005-0000-0000-0000ED170000}"/>
    <cellStyle name="Финансовый 2 4 3 7" xfId="2246" xr:uid="{00000000-0005-0000-0000-0000EE170000}"/>
    <cellStyle name="Финансовый 2 4 3 7 2" xfId="6680" xr:uid="{00000000-0005-0000-0000-0000EF170000}"/>
    <cellStyle name="Финансовый 2 4 3 8" xfId="5137" xr:uid="{00000000-0005-0000-0000-0000F0170000}"/>
    <cellStyle name="Финансовый 2 4 3 9" xfId="4442" xr:uid="{00000000-0005-0000-0000-0000F1170000}"/>
    <cellStyle name="Финансовый 2 4 4" xfId="430" xr:uid="{00000000-0005-0000-0000-0000F2170000}"/>
    <cellStyle name="Финансовый 2 4 4 2" xfId="1149" xr:uid="{00000000-0005-0000-0000-0000F3170000}"/>
    <cellStyle name="Финансовый 2 4 4 2 2" xfId="6174" xr:uid="{00000000-0005-0000-0000-0000F4170000}"/>
    <cellStyle name="Финансовый 2 4 4 2 3" xfId="3918" xr:uid="{00000000-0005-0000-0000-0000F5170000}"/>
    <cellStyle name="Финансовый 2 4 4 3" xfId="1711" xr:uid="{00000000-0005-0000-0000-0000F6170000}"/>
    <cellStyle name="Финансовый 2 4 4 3 2" xfId="6851" xr:uid="{00000000-0005-0000-0000-0000F7170000}"/>
    <cellStyle name="Финансовый 2 4 4 4" xfId="2415" xr:uid="{00000000-0005-0000-0000-0000F8170000}"/>
    <cellStyle name="Финансовый 2 4 4 4 2" xfId="5306" xr:uid="{00000000-0005-0000-0000-0000F9170000}"/>
    <cellStyle name="Финансовый 2 4 4 5" xfId="4611" xr:uid="{00000000-0005-0000-0000-0000FA170000}"/>
    <cellStyle name="Финансовый 2 4 4 6" xfId="3225" xr:uid="{00000000-0005-0000-0000-0000FB170000}"/>
    <cellStyle name="Финансовый 2 4 5" xfId="601" xr:uid="{00000000-0005-0000-0000-0000FC170000}"/>
    <cellStyle name="Финансовый 2 4 5 2" xfId="1319" xr:uid="{00000000-0005-0000-0000-0000FD170000}"/>
    <cellStyle name="Финансовый 2 4 5 2 2" xfId="6344" xr:uid="{00000000-0005-0000-0000-0000FE170000}"/>
    <cellStyle name="Финансовый 2 4 5 2 3" xfId="4089" xr:uid="{00000000-0005-0000-0000-0000FF170000}"/>
    <cellStyle name="Финансовый 2 4 5 3" xfId="1882" xr:uid="{00000000-0005-0000-0000-000000180000}"/>
    <cellStyle name="Финансовый 2 4 5 3 2" xfId="7020" xr:uid="{00000000-0005-0000-0000-000001180000}"/>
    <cellStyle name="Финансовый 2 4 5 4" xfId="2586" xr:uid="{00000000-0005-0000-0000-000002180000}"/>
    <cellStyle name="Финансовый 2 4 5 4 2" xfId="5477" xr:uid="{00000000-0005-0000-0000-000003180000}"/>
    <cellStyle name="Финансовый 2 4 5 5" xfId="4782" xr:uid="{00000000-0005-0000-0000-000004180000}"/>
    <cellStyle name="Финансовый 2 4 5 6" xfId="3396" xr:uid="{00000000-0005-0000-0000-000005180000}"/>
    <cellStyle name="Финансовый 2 4 6" xfId="779" xr:uid="{00000000-0005-0000-0000-000006180000}"/>
    <cellStyle name="Финансовый 2 4 6 2" xfId="2053" xr:uid="{00000000-0005-0000-0000-000007180000}"/>
    <cellStyle name="Финансовый 2 4 6 2 2" xfId="5648" xr:uid="{00000000-0005-0000-0000-000008180000}"/>
    <cellStyle name="Финансовый 2 4 6 2 3" xfId="4259" xr:uid="{00000000-0005-0000-0000-000009180000}"/>
    <cellStyle name="Финансовый 2 4 6 3" xfId="2757" xr:uid="{00000000-0005-0000-0000-00000A180000}"/>
    <cellStyle name="Финансовый 2 4 6 3 2" xfId="4952" xr:uid="{00000000-0005-0000-0000-00000B180000}"/>
    <cellStyle name="Финансовый 2 4 6 4" xfId="3566" xr:uid="{00000000-0005-0000-0000-00000C180000}"/>
    <cellStyle name="Финансовый 2 4 7" xfId="953" xr:uid="{00000000-0005-0000-0000-00000D180000}"/>
    <cellStyle name="Финансовый 2 4 7 2" xfId="5821" xr:uid="{00000000-0005-0000-0000-00000E180000}"/>
    <cellStyle name="Финансовый 2 4 7 3" xfId="3747" xr:uid="{00000000-0005-0000-0000-00000F180000}"/>
    <cellStyle name="Финансовый 2 4 8" xfId="1540" xr:uid="{00000000-0005-0000-0000-000010180000}"/>
    <cellStyle name="Финансовый 2 4 8 2" xfId="5999" xr:uid="{00000000-0005-0000-0000-000011180000}"/>
    <cellStyle name="Финансовый 2 4 9" xfId="2244" xr:uid="{00000000-0005-0000-0000-000012180000}"/>
    <cellStyle name="Финансовый 2 4 9 2" xfId="6678" xr:uid="{00000000-0005-0000-0000-000013180000}"/>
    <cellStyle name="Финансовый 2 5" xfId="261" xr:uid="{00000000-0005-0000-0000-000014180000}"/>
    <cellStyle name="Финансовый 2 5 10" xfId="3057" xr:uid="{00000000-0005-0000-0000-000015180000}"/>
    <cellStyle name="Финансовый 2 5 2" xfId="433" xr:uid="{00000000-0005-0000-0000-000016180000}"/>
    <cellStyle name="Финансовый 2 5 2 2" xfId="1152" xr:uid="{00000000-0005-0000-0000-000017180000}"/>
    <cellStyle name="Финансовый 2 5 2 2 2" xfId="6177" xr:uid="{00000000-0005-0000-0000-000018180000}"/>
    <cellStyle name="Финансовый 2 5 2 2 3" xfId="3921" xr:uid="{00000000-0005-0000-0000-000019180000}"/>
    <cellStyle name="Финансовый 2 5 2 3" xfId="1714" xr:uid="{00000000-0005-0000-0000-00001A180000}"/>
    <cellStyle name="Финансовый 2 5 2 3 2" xfId="6854" xr:uid="{00000000-0005-0000-0000-00001B180000}"/>
    <cellStyle name="Финансовый 2 5 2 4" xfId="2418" xr:uid="{00000000-0005-0000-0000-00001C180000}"/>
    <cellStyle name="Финансовый 2 5 2 4 2" xfId="5309" xr:uid="{00000000-0005-0000-0000-00001D180000}"/>
    <cellStyle name="Финансовый 2 5 2 5" xfId="4614" xr:uid="{00000000-0005-0000-0000-00001E180000}"/>
    <cellStyle name="Финансовый 2 5 2 6" xfId="3228" xr:uid="{00000000-0005-0000-0000-00001F180000}"/>
    <cellStyle name="Финансовый 2 5 3" xfId="604" xr:uid="{00000000-0005-0000-0000-000020180000}"/>
    <cellStyle name="Финансовый 2 5 3 2" xfId="1322" xr:uid="{00000000-0005-0000-0000-000021180000}"/>
    <cellStyle name="Финансовый 2 5 3 2 2" xfId="6347" xr:uid="{00000000-0005-0000-0000-000022180000}"/>
    <cellStyle name="Финансовый 2 5 3 2 3" xfId="4092" xr:uid="{00000000-0005-0000-0000-000023180000}"/>
    <cellStyle name="Финансовый 2 5 3 3" xfId="1885" xr:uid="{00000000-0005-0000-0000-000024180000}"/>
    <cellStyle name="Финансовый 2 5 3 3 2" xfId="7023" xr:uid="{00000000-0005-0000-0000-000025180000}"/>
    <cellStyle name="Финансовый 2 5 3 4" xfId="2589" xr:uid="{00000000-0005-0000-0000-000026180000}"/>
    <cellStyle name="Финансовый 2 5 3 4 2" xfId="5480" xr:uid="{00000000-0005-0000-0000-000027180000}"/>
    <cellStyle name="Финансовый 2 5 3 5" xfId="4785" xr:uid="{00000000-0005-0000-0000-000028180000}"/>
    <cellStyle name="Финансовый 2 5 3 6" xfId="3399" xr:uid="{00000000-0005-0000-0000-000029180000}"/>
    <cellStyle name="Финансовый 2 5 4" xfId="782" xr:uid="{00000000-0005-0000-0000-00002A180000}"/>
    <cellStyle name="Финансовый 2 5 4 2" xfId="2056" xr:uid="{00000000-0005-0000-0000-00002B180000}"/>
    <cellStyle name="Финансовый 2 5 4 2 2" xfId="5651" xr:uid="{00000000-0005-0000-0000-00002C180000}"/>
    <cellStyle name="Финансовый 2 5 4 2 3" xfId="4262" xr:uid="{00000000-0005-0000-0000-00002D180000}"/>
    <cellStyle name="Финансовый 2 5 4 3" xfId="2760" xr:uid="{00000000-0005-0000-0000-00002E180000}"/>
    <cellStyle name="Финансовый 2 5 4 3 2" xfId="4955" xr:uid="{00000000-0005-0000-0000-00002F180000}"/>
    <cellStyle name="Финансовый 2 5 4 4" xfId="3569" xr:uid="{00000000-0005-0000-0000-000030180000}"/>
    <cellStyle name="Финансовый 2 5 5" xfId="956" xr:uid="{00000000-0005-0000-0000-000031180000}"/>
    <cellStyle name="Финансовый 2 5 5 2" xfId="5824" xr:uid="{00000000-0005-0000-0000-000032180000}"/>
    <cellStyle name="Финансовый 2 5 5 3" xfId="3750" xr:uid="{00000000-0005-0000-0000-000033180000}"/>
    <cellStyle name="Финансовый 2 5 6" xfId="1543" xr:uid="{00000000-0005-0000-0000-000034180000}"/>
    <cellStyle name="Финансовый 2 5 6 2" xfId="6002" xr:uid="{00000000-0005-0000-0000-000035180000}"/>
    <cellStyle name="Финансовый 2 5 7" xfId="2247" xr:uid="{00000000-0005-0000-0000-000036180000}"/>
    <cellStyle name="Финансовый 2 5 7 2" xfId="6681" xr:uid="{00000000-0005-0000-0000-000037180000}"/>
    <cellStyle name="Финансовый 2 5 8" xfId="5138" xr:uid="{00000000-0005-0000-0000-000038180000}"/>
    <cellStyle name="Финансовый 2 5 9" xfId="4443" xr:uid="{00000000-0005-0000-0000-000039180000}"/>
    <cellStyle name="Финансовый 2 6" xfId="262" xr:uid="{00000000-0005-0000-0000-00003A180000}"/>
    <cellStyle name="Финансовый 2 6 10" xfId="3058" xr:uid="{00000000-0005-0000-0000-00003B180000}"/>
    <cellStyle name="Финансовый 2 6 2" xfId="434" xr:uid="{00000000-0005-0000-0000-00003C180000}"/>
    <cellStyle name="Финансовый 2 6 2 2" xfId="1153" xr:uid="{00000000-0005-0000-0000-00003D180000}"/>
    <cellStyle name="Финансовый 2 6 2 2 2" xfId="6178" xr:uid="{00000000-0005-0000-0000-00003E180000}"/>
    <cellStyle name="Финансовый 2 6 2 2 3" xfId="3922" xr:uid="{00000000-0005-0000-0000-00003F180000}"/>
    <cellStyle name="Финансовый 2 6 2 3" xfId="1715" xr:uid="{00000000-0005-0000-0000-000040180000}"/>
    <cellStyle name="Финансовый 2 6 2 3 2" xfId="6855" xr:uid="{00000000-0005-0000-0000-000041180000}"/>
    <cellStyle name="Финансовый 2 6 2 4" xfId="2419" xr:uid="{00000000-0005-0000-0000-000042180000}"/>
    <cellStyle name="Финансовый 2 6 2 4 2" xfId="5310" xr:uid="{00000000-0005-0000-0000-000043180000}"/>
    <cellStyle name="Финансовый 2 6 2 5" xfId="4615" xr:uid="{00000000-0005-0000-0000-000044180000}"/>
    <cellStyle name="Финансовый 2 6 2 6" xfId="3229" xr:uid="{00000000-0005-0000-0000-000045180000}"/>
    <cellStyle name="Финансовый 2 6 3" xfId="605" xr:uid="{00000000-0005-0000-0000-000046180000}"/>
    <cellStyle name="Финансовый 2 6 3 2" xfId="1323" xr:uid="{00000000-0005-0000-0000-000047180000}"/>
    <cellStyle name="Финансовый 2 6 3 2 2" xfId="6348" xr:uid="{00000000-0005-0000-0000-000048180000}"/>
    <cellStyle name="Финансовый 2 6 3 2 3" xfId="4093" xr:uid="{00000000-0005-0000-0000-000049180000}"/>
    <cellStyle name="Финансовый 2 6 3 3" xfId="1886" xr:uid="{00000000-0005-0000-0000-00004A180000}"/>
    <cellStyle name="Финансовый 2 6 3 3 2" xfId="7024" xr:uid="{00000000-0005-0000-0000-00004B180000}"/>
    <cellStyle name="Финансовый 2 6 3 4" xfId="2590" xr:uid="{00000000-0005-0000-0000-00004C180000}"/>
    <cellStyle name="Финансовый 2 6 3 4 2" xfId="5481" xr:uid="{00000000-0005-0000-0000-00004D180000}"/>
    <cellStyle name="Финансовый 2 6 3 5" xfId="4786" xr:uid="{00000000-0005-0000-0000-00004E180000}"/>
    <cellStyle name="Финансовый 2 6 3 6" xfId="3400" xr:uid="{00000000-0005-0000-0000-00004F180000}"/>
    <cellStyle name="Финансовый 2 6 4" xfId="783" xr:uid="{00000000-0005-0000-0000-000050180000}"/>
    <cellStyle name="Финансовый 2 6 4 2" xfId="2057" xr:uid="{00000000-0005-0000-0000-000051180000}"/>
    <cellStyle name="Финансовый 2 6 4 2 2" xfId="5652" xr:uid="{00000000-0005-0000-0000-000052180000}"/>
    <cellStyle name="Финансовый 2 6 4 2 3" xfId="4263" xr:uid="{00000000-0005-0000-0000-000053180000}"/>
    <cellStyle name="Финансовый 2 6 4 3" xfId="2761" xr:uid="{00000000-0005-0000-0000-000054180000}"/>
    <cellStyle name="Финансовый 2 6 4 3 2" xfId="4956" xr:uid="{00000000-0005-0000-0000-000055180000}"/>
    <cellStyle name="Финансовый 2 6 4 4" xfId="3570" xr:uid="{00000000-0005-0000-0000-000056180000}"/>
    <cellStyle name="Финансовый 2 6 5" xfId="957" xr:uid="{00000000-0005-0000-0000-000057180000}"/>
    <cellStyle name="Финансовый 2 6 5 2" xfId="5825" xr:uid="{00000000-0005-0000-0000-000058180000}"/>
    <cellStyle name="Финансовый 2 6 5 3" xfId="3751" xr:uid="{00000000-0005-0000-0000-000059180000}"/>
    <cellStyle name="Финансовый 2 6 6" xfId="1544" xr:uid="{00000000-0005-0000-0000-00005A180000}"/>
    <cellStyle name="Финансовый 2 6 6 2" xfId="6003" xr:uid="{00000000-0005-0000-0000-00005B180000}"/>
    <cellStyle name="Финансовый 2 6 7" xfId="2248" xr:uid="{00000000-0005-0000-0000-00005C180000}"/>
    <cellStyle name="Финансовый 2 6 7 2" xfId="6682" xr:uid="{00000000-0005-0000-0000-00005D180000}"/>
    <cellStyle name="Финансовый 2 6 8" xfId="5139" xr:uid="{00000000-0005-0000-0000-00005E180000}"/>
    <cellStyle name="Финансовый 2 6 9" xfId="4444" xr:uid="{00000000-0005-0000-0000-00005F180000}"/>
    <cellStyle name="Финансовый 2 7" xfId="263" xr:uid="{00000000-0005-0000-0000-000060180000}"/>
    <cellStyle name="Финансовый 2 7 10" xfId="3059" xr:uid="{00000000-0005-0000-0000-000061180000}"/>
    <cellStyle name="Финансовый 2 7 2" xfId="435" xr:uid="{00000000-0005-0000-0000-000062180000}"/>
    <cellStyle name="Финансовый 2 7 2 2" xfId="1154" xr:uid="{00000000-0005-0000-0000-000063180000}"/>
    <cellStyle name="Финансовый 2 7 2 2 2" xfId="6179" xr:uid="{00000000-0005-0000-0000-000064180000}"/>
    <cellStyle name="Финансовый 2 7 2 2 3" xfId="3923" xr:uid="{00000000-0005-0000-0000-000065180000}"/>
    <cellStyle name="Финансовый 2 7 2 3" xfId="1716" xr:uid="{00000000-0005-0000-0000-000066180000}"/>
    <cellStyle name="Финансовый 2 7 2 3 2" xfId="6856" xr:uid="{00000000-0005-0000-0000-000067180000}"/>
    <cellStyle name="Финансовый 2 7 2 4" xfId="2420" xr:uid="{00000000-0005-0000-0000-000068180000}"/>
    <cellStyle name="Финансовый 2 7 2 4 2" xfId="5311" xr:uid="{00000000-0005-0000-0000-000069180000}"/>
    <cellStyle name="Финансовый 2 7 2 5" xfId="4616" xr:uid="{00000000-0005-0000-0000-00006A180000}"/>
    <cellStyle name="Финансовый 2 7 2 6" xfId="3230" xr:uid="{00000000-0005-0000-0000-00006B180000}"/>
    <cellStyle name="Финансовый 2 7 3" xfId="606" xr:uid="{00000000-0005-0000-0000-00006C180000}"/>
    <cellStyle name="Финансовый 2 7 3 2" xfId="1324" xr:uid="{00000000-0005-0000-0000-00006D180000}"/>
    <cellStyle name="Финансовый 2 7 3 2 2" xfId="6349" xr:uid="{00000000-0005-0000-0000-00006E180000}"/>
    <cellStyle name="Финансовый 2 7 3 2 3" xfId="4094" xr:uid="{00000000-0005-0000-0000-00006F180000}"/>
    <cellStyle name="Финансовый 2 7 3 3" xfId="1887" xr:uid="{00000000-0005-0000-0000-000070180000}"/>
    <cellStyle name="Финансовый 2 7 3 3 2" xfId="7025" xr:uid="{00000000-0005-0000-0000-000071180000}"/>
    <cellStyle name="Финансовый 2 7 3 4" xfId="2591" xr:uid="{00000000-0005-0000-0000-000072180000}"/>
    <cellStyle name="Финансовый 2 7 3 4 2" xfId="5482" xr:uid="{00000000-0005-0000-0000-000073180000}"/>
    <cellStyle name="Финансовый 2 7 3 5" xfId="4787" xr:uid="{00000000-0005-0000-0000-000074180000}"/>
    <cellStyle name="Финансовый 2 7 3 6" xfId="3401" xr:uid="{00000000-0005-0000-0000-000075180000}"/>
    <cellStyle name="Финансовый 2 7 4" xfId="784" xr:uid="{00000000-0005-0000-0000-000076180000}"/>
    <cellStyle name="Финансовый 2 7 4 2" xfId="2058" xr:uid="{00000000-0005-0000-0000-000077180000}"/>
    <cellStyle name="Финансовый 2 7 4 2 2" xfId="5653" xr:uid="{00000000-0005-0000-0000-000078180000}"/>
    <cellStyle name="Финансовый 2 7 4 2 3" xfId="4264" xr:uid="{00000000-0005-0000-0000-000079180000}"/>
    <cellStyle name="Финансовый 2 7 4 3" xfId="2762" xr:uid="{00000000-0005-0000-0000-00007A180000}"/>
    <cellStyle name="Финансовый 2 7 4 3 2" xfId="4957" xr:uid="{00000000-0005-0000-0000-00007B180000}"/>
    <cellStyle name="Финансовый 2 7 4 4" xfId="3571" xr:uid="{00000000-0005-0000-0000-00007C180000}"/>
    <cellStyle name="Финансовый 2 7 5" xfId="958" xr:uid="{00000000-0005-0000-0000-00007D180000}"/>
    <cellStyle name="Финансовый 2 7 5 2" xfId="5826" xr:uid="{00000000-0005-0000-0000-00007E180000}"/>
    <cellStyle name="Финансовый 2 7 5 3" xfId="3752" xr:uid="{00000000-0005-0000-0000-00007F180000}"/>
    <cellStyle name="Финансовый 2 7 6" xfId="1545" xr:uid="{00000000-0005-0000-0000-000080180000}"/>
    <cellStyle name="Финансовый 2 7 6 2" xfId="6004" xr:uid="{00000000-0005-0000-0000-000081180000}"/>
    <cellStyle name="Финансовый 2 7 7" xfId="2249" xr:uid="{00000000-0005-0000-0000-000082180000}"/>
    <cellStyle name="Финансовый 2 7 7 2" xfId="6683" xr:uid="{00000000-0005-0000-0000-000083180000}"/>
    <cellStyle name="Финансовый 2 7 8" xfId="5140" xr:uid="{00000000-0005-0000-0000-000084180000}"/>
    <cellStyle name="Финансовый 2 7 9" xfId="4445" xr:uid="{00000000-0005-0000-0000-000085180000}"/>
    <cellStyle name="Финансовый 2 8" xfId="109" xr:uid="{00000000-0005-0000-0000-000086180000}"/>
    <cellStyle name="Финансовый 2 8 2" xfId="766" xr:uid="{00000000-0005-0000-0000-000087180000}"/>
    <cellStyle name="Финансовый 2 8 2 2" xfId="1306" xr:uid="{00000000-0005-0000-0000-000088180000}"/>
    <cellStyle name="Финансовый 2 8 2 2 2" xfId="6331" xr:uid="{00000000-0005-0000-0000-000089180000}"/>
    <cellStyle name="Финансовый 2 8 2 2 3" xfId="4246" xr:uid="{00000000-0005-0000-0000-00008A180000}"/>
    <cellStyle name="Финансовый 2 8 2 3" xfId="2040" xr:uid="{00000000-0005-0000-0000-00008B180000}"/>
    <cellStyle name="Финансовый 2 8 2 3 2" xfId="7007" xr:uid="{00000000-0005-0000-0000-00008C180000}"/>
    <cellStyle name="Финансовый 2 8 2 4" xfId="2744" xr:uid="{00000000-0005-0000-0000-00008D180000}"/>
    <cellStyle name="Финансовый 2 8 2 4 2" xfId="5635" xr:uid="{00000000-0005-0000-0000-00008E180000}"/>
    <cellStyle name="Финансовый 2 8 2 5" xfId="4939" xr:uid="{00000000-0005-0000-0000-00008F180000}"/>
    <cellStyle name="Финансовый 2 8 2 6" xfId="3553" xr:uid="{00000000-0005-0000-0000-000090180000}"/>
    <cellStyle name="Финансовый 2 8 3" xfId="940" xr:uid="{00000000-0005-0000-0000-000091180000}"/>
    <cellStyle name="Финансовый 2 8 3 2" xfId="5808" xr:uid="{00000000-0005-0000-0000-000092180000}"/>
    <cellStyle name="Финансовый 2 8 3 3" xfId="3599" xr:uid="{00000000-0005-0000-0000-000093180000}"/>
    <cellStyle name="Финансовый 2 8 4" xfId="1392" xr:uid="{00000000-0005-0000-0000-000094180000}"/>
    <cellStyle name="Финансовый 2 8 4 2" xfId="5986" xr:uid="{00000000-0005-0000-0000-000095180000}"/>
    <cellStyle name="Финансовый 2 8 5" xfId="2096" xr:uid="{00000000-0005-0000-0000-000096180000}"/>
    <cellStyle name="Финансовый 2 8 5 2" xfId="6665" xr:uid="{00000000-0005-0000-0000-000097180000}"/>
    <cellStyle name="Финансовый 2 8 6" xfId="4987" xr:uid="{00000000-0005-0000-0000-000098180000}"/>
    <cellStyle name="Финансовый 2 8 7" xfId="4292" xr:uid="{00000000-0005-0000-0000-000099180000}"/>
    <cellStyle name="Финансовый 2 8 8" xfId="2906" xr:uid="{00000000-0005-0000-0000-00009A180000}"/>
    <cellStyle name="Финансовый 2 9" xfId="282" xr:uid="{00000000-0005-0000-0000-00009B180000}"/>
    <cellStyle name="Финансовый 2 9 2" xfId="1172" xr:uid="{00000000-0005-0000-0000-00009C180000}"/>
    <cellStyle name="Финансовый 2 9 2 2" xfId="6197" xr:uid="{00000000-0005-0000-0000-00009D180000}"/>
    <cellStyle name="Финансовый 2 9 2 3" xfId="3770" xr:uid="{00000000-0005-0000-0000-00009E180000}"/>
    <cellStyle name="Финансовый 2 9 3" xfId="1563" xr:uid="{00000000-0005-0000-0000-00009F180000}"/>
    <cellStyle name="Финансовый 2 9 3 2" xfId="5158" xr:uid="{00000000-0005-0000-0000-0000A0180000}"/>
    <cellStyle name="Финансовый 2 9 4" xfId="2267" xr:uid="{00000000-0005-0000-0000-0000A1180000}"/>
    <cellStyle name="Финансовый 2 9 4 2" xfId="4463" xr:uid="{00000000-0005-0000-0000-0000A2180000}"/>
    <cellStyle name="Финансовый 2 9 5" xfId="3077" xr:uid="{00000000-0005-0000-0000-0000A3180000}"/>
    <cellStyle name="Финансовый 3" xfId="52" xr:uid="{00000000-0005-0000-0000-0000A4180000}"/>
    <cellStyle name="Финансовый 3 10" xfId="454" xr:uid="{00000000-0005-0000-0000-0000A5180000}"/>
    <cellStyle name="Финансовый 3 10 2" xfId="1735" xr:uid="{00000000-0005-0000-0000-0000A6180000}"/>
    <cellStyle name="Финансовый 3 10 2 2" xfId="5330" xr:uid="{00000000-0005-0000-0000-0000A7180000}"/>
    <cellStyle name="Финансовый 3 10 2 3" xfId="3942" xr:uid="{00000000-0005-0000-0000-0000A8180000}"/>
    <cellStyle name="Финансовый 3 10 3" xfId="2439" xr:uid="{00000000-0005-0000-0000-0000A9180000}"/>
    <cellStyle name="Финансовый 3 10 3 2" xfId="4635" xr:uid="{00000000-0005-0000-0000-0000AA180000}"/>
    <cellStyle name="Финансовый 3 10 4" xfId="3249" xr:uid="{00000000-0005-0000-0000-0000AB180000}"/>
    <cellStyle name="Финансовый 3 11" xfId="785" xr:uid="{00000000-0005-0000-0000-0000AC180000}"/>
    <cellStyle name="Финансовый 3 11 2" xfId="2059" xr:uid="{00000000-0005-0000-0000-0000AD180000}"/>
    <cellStyle name="Финансовый 3 11 2 2" xfId="5654" xr:uid="{00000000-0005-0000-0000-0000AE180000}"/>
    <cellStyle name="Финансовый 3 11 2 3" xfId="4265" xr:uid="{00000000-0005-0000-0000-0000AF180000}"/>
    <cellStyle name="Финансовый 3 11 3" xfId="2763" xr:uid="{00000000-0005-0000-0000-0000B0180000}"/>
    <cellStyle name="Финансовый 3 11 3 2" xfId="4958" xr:uid="{00000000-0005-0000-0000-0000B1180000}"/>
    <cellStyle name="Финансовый 3 11 4" xfId="3572" xr:uid="{00000000-0005-0000-0000-0000B2180000}"/>
    <cellStyle name="Финансовый 3 12" xfId="959" xr:uid="{00000000-0005-0000-0000-0000B3180000}"/>
    <cellStyle name="Финансовый 3 12 2" xfId="5827" xr:uid="{00000000-0005-0000-0000-0000B4180000}"/>
    <cellStyle name="Финансовый 3 12 3" xfId="3593" xr:uid="{00000000-0005-0000-0000-0000B5180000}"/>
    <cellStyle name="Финансовый 3 13" xfId="1386" xr:uid="{00000000-0005-0000-0000-0000B6180000}"/>
    <cellStyle name="Финансовый 3 13 2" xfId="6005" xr:uid="{00000000-0005-0000-0000-0000B7180000}"/>
    <cellStyle name="Финансовый 3 14" xfId="2085" xr:uid="{00000000-0005-0000-0000-0000B8180000}"/>
    <cellStyle name="Финансовый 3 14 2" xfId="6684" xr:uid="{00000000-0005-0000-0000-0000B9180000}"/>
    <cellStyle name="Финансовый 3 15" xfId="4981" xr:uid="{00000000-0005-0000-0000-0000BA180000}"/>
    <cellStyle name="Финансовый 3 16" xfId="4286" xr:uid="{00000000-0005-0000-0000-0000BB180000}"/>
    <cellStyle name="Финансовый 3 17" xfId="2900" xr:uid="{00000000-0005-0000-0000-0000BC180000}"/>
    <cellStyle name="Финансовый 3 2" xfId="128" xr:uid="{00000000-0005-0000-0000-0000BD180000}"/>
    <cellStyle name="Финансовый 3 2 10" xfId="2114" xr:uid="{00000000-0005-0000-0000-0000BE180000}"/>
    <cellStyle name="Финансовый 3 2 10 2" xfId="6685" xr:uid="{00000000-0005-0000-0000-0000BF180000}"/>
    <cellStyle name="Финансовый 3 2 11" xfId="5005" xr:uid="{00000000-0005-0000-0000-0000C0180000}"/>
    <cellStyle name="Финансовый 3 2 12" xfId="4310" xr:uid="{00000000-0005-0000-0000-0000C1180000}"/>
    <cellStyle name="Финансовый 3 2 13" xfId="2924" xr:uid="{00000000-0005-0000-0000-0000C2180000}"/>
    <cellStyle name="Финансовый 3 2 2" xfId="264" xr:uid="{00000000-0005-0000-0000-0000C3180000}"/>
    <cellStyle name="Финансовый 3 2 2 10" xfId="5141" xr:uid="{00000000-0005-0000-0000-0000C4180000}"/>
    <cellStyle name="Финансовый 3 2 2 11" xfId="4446" xr:uid="{00000000-0005-0000-0000-0000C5180000}"/>
    <cellStyle name="Финансовый 3 2 2 12" xfId="3060" xr:uid="{00000000-0005-0000-0000-0000C6180000}"/>
    <cellStyle name="Финансовый 3 2 2 2" xfId="265" xr:uid="{00000000-0005-0000-0000-0000C7180000}"/>
    <cellStyle name="Финансовый 3 2 2 2 10" xfId="3061" xr:uid="{00000000-0005-0000-0000-0000C8180000}"/>
    <cellStyle name="Финансовый 3 2 2 2 2" xfId="437" xr:uid="{00000000-0005-0000-0000-0000C9180000}"/>
    <cellStyle name="Финансовый 3 2 2 2 2 2" xfId="1156" xr:uid="{00000000-0005-0000-0000-0000CA180000}"/>
    <cellStyle name="Финансовый 3 2 2 2 2 2 2" xfId="6181" xr:uid="{00000000-0005-0000-0000-0000CB180000}"/>
    <cellStyle name="Финансовый 3 2 2 2 2 2 3" xfId="3925" xr:uid="{00000000-0005-0000-0000-0000CC180000}"/>
    <cellStyle name="Финансовый 3 2 2 2 2 3" xfId="1718" xr:uid="{00000000-0005-0000-0000-0000CD180000}"/>
    <cellStyle name="Финансовый 3 2 2 2 2 3 2" xfId="6858" xr:uid="{00000000-0005-0000-0000-0000CE180000}"/>
    <cellStyle name="Финансовый 3 2 2 2 2 4" xfId="2422" xr:uid="{00000000-0005-0000-0000-0000CF180000}"/>
    <cellStyle name="Финансовый 3 2 2 2 2 4 2" xfId="5313" xr:uid="{00000000-0005-0000-0000-0000D0180000}"/>
    <cellStyle name="Финансовый 3 2 2 2 2 5" xfId="4618" xr:uid="{00000000-0005-0000-0000-0000D1180000}"/>
    <cellStyle name="Финансовый 3 2 2 2 2 6" xfId="3232" xr:uid="{00000000-0005-0000-0000-0000D2180000}"/>
    <cellStyle name="Финансовый 3 2 2 2 3" xfId="608" xr:uid="{00000000-0005-0000-0000-0000D3180000}"/>
    <cellStyle name="Финансовый 3 2 2 2 3 2" xfId="1328" xr:uid="{00000000-0005-0000-0000-0000D4180000}"/>
    <cellStyle name="Финансовый 3 2 2 2 3 2 2" xfId="6353" xr:uid="{00000000-0005-0000-0000-0000D5180000}"/>
    <cellStyle name="Финансовый 3 2 2 2 3 2 3" xfId="4096" xr:uid="{00000000-0005-0000-0000-0000D6180000}"/>
    <cellStyle name="Финансовый 3 2 2 2 3 3" xfId="1889" xr:uid="{00000000-0005-0000-0000-0000D7180000}"/>
    <cellStyle name="Финансовый 3 2 2 2 3 3 2" xfId="7029" xr:uid="{00000000-0005-0000-0000-0000D8180000}"/>
    <cellStyle name="Финансовый 3 2 2 2 3 4" xfId="2593" xr:uid="{00000000-0005-0000-0000-0000D9180000}"/>
    <cellStyle name="Финансовый 3 2 2 2 3 4 2" xfId="5484" xr:uid="{00000000-0005-0000-0000-0000DA180000}"/>
    <cellStyle name="Финансовый 3 2 2 2 3 5" xfId="4789" xr:uid="{00000000-0005-0000-0000-0000DB180000}"/>
    <cellStyle name="Финансовый 3 2 2 2 3 6" xfId="3403" xr:uid="{00000000-0005-0000-0000-0000DC180000}"/>
    <cellStyle name="Финансовый 3 2 2 2 4" xfId="788" xr:uid="{00000000-0005-0000-0000-0000DD180000}"/>
    <cellStyle name="Финансовый 3 2 2 2 4 2" xfId="2062" xr:uid="{00000000-0005-0000-0000-0000DE180000}"/>
    <cellStyle name="Финансовый 3 2 2 2 4 2 2" xfId="5657" xr:uid="{00000000-0005-0000-0000-0000DF180000}"/>
    <cellStyle name="Финансовый 3 2 2 2 4 2 3" xfId="4268" xr:uid="{00000000-0005-0000-0000-0000E0180000}"/>
    <cellStyle name="Финансовый 3 2 2 2 4 3" xfId="2766" xr:uid="{00000000-0005-0000-0000-0000E1180000}"/>
    <cellStyle name="Финансовый 3 2 2 2 4 3 2" xfId="4961" xr:uid="{00000000-0005-0000-0000-0000E2180000}"/>
    <cellStyle name="Финансовый 3 2 2 2 4 4" xfId="3575" xr:uid="{00000000-0005-0000-0000-0000E3180000}"/>
    <cellStyle name="Финансовый 3 2 2 2 5" xfId="962" xr:uid="{00000000-0005-0000-0000-0000E4180000}"/>
    <cellStyle name="Финансовый 3 2 2 2 5 2" xfId="5830" xr:uid="{00000000-0005-0000-0000-0000E5180000}"/>
    <cellStyle name="Финансовый 3 2 2 2 5 3" xfId="3754" xr:uid="{00000000-0005-0000-0000-0000E6180000}"/>
    <cellStyle name="Финансовый 3 2 2 2 6" xfId="1547" xr:uid="{00000000-0005-0000-0000-0000E7180000}"/>
    <cellStyle name="Финансовый 3 2 2 2 6 2" xfId="6008" xr:uid="{00000000-0005-0000-0000-0000E8180000}"/>
    <cellStyle name="Финансовый 3 2 2 2 7" xfId="2251" xr:uid="{00000000-0005-0000-0000-0000E9180000}"/>
    <cellStyle name="Финансовый 3 2 2 2 7 2" xfId="6687" xr:uid="{00000000-0005-0000-0000-0000EA180000}"/>
    <cellStyle name="Финансовый 3 2 2 2 8" xfId="5142" xr:uid="{00000000-0005-0000-0000-0000EB180000}"/>
    <cellStyle name="Финансовый 3 2 2 2 9" xfId="4447" xr:uid="{00000000-0005-0000-0000-0000EC180000}"/>
    <cellStyle name="Финансовый 3 2 2 3" xfId="266" xr:uid="{00000000-0005-0000-0000-0000ED180000}"/>
    <cellStyle name="Финансовый 3 2 2 3 10" xfId="3062" xr:uid="{00000000-0005-0000-0000-0000EE180000}"/>
    <cellStyle name="Финансовый 3 2 2 3 2" xfId="438" xr:uid="{00000000-0005-0000-0000-0000EF180000}"/>
    <cellStyle name="Финансовый 3 2 2 3 2 2" xfId="1157" xr:uid="{00000000-0005-0000-0000-0000F0180000}"/>
    <cellStyle name="Финансовый 3 2 2 3 2 2 2" xfId="6182" xr:uid="{00000000-0005-0000-0000-0000F1180000}"/>
    <cellStyle name="Финансовый 3 2 2 3 2 2 3" xfId="3926" xr:uid="{00000000-0005-0000-0000-0000F2180000}"/>
    <cellStyle name="Финансовый 3 2 2 3 2 3" xfId="1719" xr:uid="{00000000-0005-0000-0000-0000F3180000}"/>
    <cellStyle name="Финансовый 3 2 2 3 2 3 2" xfId="6859" xr:uid="{00000000-0005-0000-0000-0000F4180000}"/>
    <cellStyle name="Финансовый 3 2 2 3 2 4" xfId="2423" xr:uid="{00000000-0005-0000-0000-0000F5180000}"/>
    <cellStyle name="Финансовый 3 2 2 3 2 4 2" xfId="5314" xr:uid="{00000000-0005-0000-0000-0000F6180000}"/>
    <cellStyle name="Финансовый 3 2 2 3 2 5" xfId="4619" xr:uid="{00000000-0005-0000-0000-0000F7180000}"/>
    <cellStyle name="Финансовый 3 2 2 3 2 6" xfId="3233" xr:uid="{00000000-0005-0000-0000-0000F8180000}"/>
    <cellStyle name="Финансовый 3 2 2 3 3" xfId="609" xr:uid="{00000000-0005-0000-0000-0000F9180000}"/>
    <cellStyle name="Финансовый 3 2 2 3 3 2" xfId="1329" xr:uid="{00000000-0005-0000-0000-0000FA180000}"/>
    <cellStyle name="Финансовый 3 2 2 3 3 2 2" xfId="6354" xr:uid="{00000000-0005-0000-0000-0000FB180000}"/>
    <cellStyle name="Финансовый 3 2 2 3 3 2 3" xfId="4097" xr:uid="{00000000-0005-0000-0000-0000FC180000}"/>
    <cellStyle name="Финансовый 3 2 2 3 3 3" xfId="1890" xr:uid="{00000000-0005-0000-0000-0000FD180000}"/>
    <cellStyle name="Финансовый 3 2 2 3 3 3 2" xfId="7030" xr:uid="{00000000-0005-0000-0000-0000FE180000}"/>
    <cellStyle name="Финансовый 3 2 2 3 3 4" xfId="2594" xr:uid="{00000000-0005-0000-0000-0000FF180000}"/>
    <cellStyle name="Финансовый 3 2 2 3 3 4 2" xfId="5485" xr:uid="{00000000-0005-0000-0000-000000190000}"/>
    <cellStyle name="Финансовый 3 2 2 3 3 5" xfId="4790" xr:uid="{00000000-0005-0000-0000-000001190000}"/>
    <cellStyle name="Финансовый 3 2 2 3 3 6" xfId="3404" xr:uid="{00000000-0005-0000-0000-000002190000}"/>
    <cellStyle name="Финансовый 3 2 2 3 4" xfId="789" xr:uid="{00000000-0005-0000-0000-000003190000}"/>
    <cellStyle name="Финансовый 3 2 2 3 4 2" xfId="2063" xr:uid="{00000000-0005-0000-0000-000004190000}"/>
    <cellStyle name="Финансовый 3 2 2 3 4 2 2" xfId="5658" xr:uid="{00000000-0005-0000-0000-000005190000}"/>
    <cellStyle name="Финансовый 3 2 2 3 4 2 3" xfId="4269" xr:uid="{00000000-0005-0000-0000-000006190000}"/>
    <cellStyle name="Финансовый 3 2 2 3 4 3" xfId="2767" xr:uid="{00000000-0005-0000-0000-000007190000}"/>
    <cellStyle name="Финансовый 3 2 2 3 4 3 2" xfId="4962" xr:uid="{00000000-0005-0000-0000-000008190000}"/>
    <cellStyle name="Финансовый 3 2 2 3 4 4" xfId="3576" xr:uid="{00000000-0005-0000-0000-000009190000}"/>
    <cellStyle name="Финансовый 3 2 2 3 5" xfId="963" xr:uid="{00000000-0005-0000-0000-00000A190000}"/>
    <cellStyle name="Финансовый 3 2 2 3 5 2" xfId="5831" xr:uid="{00000000-0005-0000-0000-00000B190000}"/>
    <cellStyle name="Финансовый 3 2 2 3 5 3" xfId="3755" xr:uid="{00000000-0005-0000-0000-00000C190000}"/>
    <cellStyle name="Финансовый 3 2 2 3 6" xfId="1548" xr:uid="{00000000-0005-0000-0000-00000D190000}"/>
    <cellStyle name="Финансовый 3 2 2 3 6 2" xfId="6009" xr:uid="{00000000-0005-0000-0000-00000E190000}"/>
    <cellStyle name="Финансовый 3 2 2 3 7" xfId="2252" xr:uid="{00000000-0005-0000-0000-00000F190000}"/>
    <cellStyle name="Финансовый 3 2 2 3 7 2" xfId="6688" xr:uid="{00000000-0005-0000-0000-000010190000}"/>
    <cellStyle name="Финансовый 3 2 2 3 8" xfId="5143" xr:uid="{00000000-0005-0000-0000-000011190000}"/>
    <cellStyle name="Финансовый 3 2 2 3 9" xfId="4448" xr:uid="{00000000-0005-0000-0000-000012190000}"/>
    <cellStyle name="Финансовый 3 2 2 4" xfId="436" xr:uid="{00000000-0005-0000-0000-000013190000}"/>
    <cellStyle name="Финансовый 3 2 2 4 2" xfId="1155" xr:uid="{00000000-0005-0000-0000-000014190000}"/>
    <cellStyle name="Финансовый 3 2 2 4 2 2" xfId="6180" xr:uid="{00000000-0005-0000-0000-000015190000}"/>
    <cellStyle name="Финансовый 3 2 2 4 2 3" xfId="3924" xr:uid="{00000000-0005-0000-0000-000016190000}"/>
    <cellStyle name="Финансовый 3 2 2 4 3" xfId="1717" xr:uid="{00000000-0005-0000-0000-000017190000}"/>
    <cellStyle name="Финансовый 3 2 2 4 3 2" xfId="6857" xr:uid="{00000000-0005-0000-0000-000018190000}"/>
    <cellStyle name="Финансовый 3 2 2 4 4" xfId="2421" xr:uid="{00000000-0005-0000-0000-000019190000}"/>
    <cellStyle name="Финансовый 3 2 2 4 4 2" xfId="5312" xr:uid="{00000000-0005-0000-0000-00001A190000}"/>
    <cellStyle name="Финансовый 3 2 2 4 5" xfId="4617" xr:uid="{00000000-0005-0000-0000-00001B190000}"/>
    <cellStyle name="Финансовый 3 2 2 4 6" xfId="3231" xr:uid="{00000000-0005-0000-0000-00001C190000}"/>
    <cellStyle name="Финансовый 3 2 2 5" xfId="607" xr:uid="{00000000-0005-0000-0000-00001D190000}"/>
    <cellStyle name="Финансовый 3 2 2 5 2" xfId="1327" xr:uid="{00000000-0005-0000-0000-00001E190000}"/>
    <cellStyle name="Финансовый 3 2 2 5 2 2" xfId="6352" xr:uid="{00000000-0005-0000-0000-00001F190000}"/>
    <cellStyle name="Финансовый 3 2 2 5 2 3" xfId="4095" xr:uid="{00000000-0005-0000-0000-000020190000}"/>
    <cellStyle name="Финансовый 3 2 2 5 3" xfId="1888" xr:uid="{00000000-0005-0000-0000-000021190000}"/>
    <cellStyle name="Финансовый 3 2 2 5 3 2" xfId="7028" xr:uid="{00000000-0005-0000-0000-000022190000}"/>
    <cellStyle name="Финансовый 3 2 2 5 4" xfId="2592" xr:uid="{00000000-0005-0000-0000-000023190000}"/>
    <cellStyle name="Финансовый 3 2 2 5 4 2" xfId="5483" xr:uid="{00000000-0005-0000-0000-000024190000}"/>
    <cellStyle name="Финансовый 3 2 2 5 5" xfId="4788" xr:uid="{00000000-0005-0000-0000-000025190000}"/>
    <cellStyle name="Финансовый 3 2 2 5 6" xfId="3402" xr:uid="{00000000-0005-0000-0000-000026190000}"/>
    <cellStyle name="Финансовый 3 2 2 6" xfId="787" xr:uid="{00000000-0005-0000-0000-000027190000}"/>
    <cellStyle name="Финансовый 3 2 2 6 2" xfId="2061" xr:uid="{00000000-0005-0000-0000-000028190000}"/>
    <cellStyle name="Финансовый 3 2 2 6 2 2" xfId="5656" xr:uid="{00000000-0005-0000-0000-000029190000}"/>
    <cellStyle name="Финансовый 3 2 2 6 2 3" xfId="4267" xr:uid="{00000000-0005-0000-0000-00002A190000}"/>
    <cellStyle name="Финансовый 3 2 2 6 3" xfId="2765" xr:uid="{00000000-0005-0000-0000-00002B190000}"/>
    <cellStyle name="Финансовый 3 2 2 6 3 2" xfId="4960" xr:uid="{00000000-0005-0000-0000-00002C190000}"/>
    <cellStyle name="Финансовый 3 2 2 6 4" xfId="3574" xr:uid="{00000000-0005-0000-0000-00002D190000}"/>
    <cellStyle name="Финансовый 3 2 2 7" xfId="961" xr:uid="{00000000-0005-0000-0000-00002E190000}"/>
    <cellStyle name="Финансовый 3 2 2 7 2" xfId="5829" xr:uid="{00000000-0005-0000-0000-00002F190000}"/>
    <cellStyle name="Финансовый 3 2 2 7 3" xfId="3753" xr:uid="{00000000-0005-0000-0000-000030190000}"/>
    <cellStyle name="Финансовый 3 2 2 8" xfId="1546" xr:uid="{00000000-0005-0000-0000-000031190000}"/>
    <cellStyle name="Финансовый 3 2 2 8 2" xfId="6007" xr:uid="{00000000-0005-0000-0000-000032190000}"/>
    <cellStyle name="Финансовый 3 2 2 9" xfId="2250" xr:uid="{00000000-0005-0000-0000-000033190000}"/>
    <cellStyle name="Финансовый 3 2 2 9 2" xfId="6686" xr:uid="{00000000-0005-0000-0000-000034190000}"/>
    <cellStyle name="Финансовый 3 2 3" xfId="267" xr:uid="{00000000-0005-0000-0000-000035190000}"/>
    <cellStyle name="Финансовый 3 2 3 10" xfId="3063" xr:uid="{00000000-0005-0000-0000-000036190000}"/>
    <cellStyle name="Финансовый 3 2 3 2" xfId="439" xr:uid="{00000000-0005-0000-0000-000037190000}"/>
    <cellStyle name="Финансовый 3 2 3 2 2" xfId="1158" xr:uid="{00000000-0005-0000-0000-000038190000}"/>
    <cellStyle name="Финансовый 3 2 3 2 2 2" xfId="6183" xr:uid="{00000000-0005-0000-0000-000039190000}"/>
    <cellStyle name="Финансовый 3 2 3 2 2 3" xfId="3927" xr:uid="{00000000-0005-0000-0000-00003A190000}"/>
    <cellStyle name="Финансовый 3 2 3 2 3" xfId="1720" xr:uid="{00000000-0005-0000-0000-00003B190000}"/>
    <cellStyle name="Финансовый 3 2 3 2 3 2" xfId="6860" xr:uid="{00000000-0005-0000-0000-00003C190000}"/>
    <cellStyle name="Финансовый 3 2 3 2 4" xfId="2424" xr:uid="{00000000-0005-0000-0000-00003D190000}"/>
    <cellStyle name="Финансовый 3 2 3 2 4 2" xfId="5315" xr:uid="{00000000-0005-0000-0000-00003E190000}"/>
    <cellStyle name="Финансовый 3 2 3 2 5" xfId="4620" xr:uid="{00000000-0005-0000-0000-00003F190000}"/>
    <cellStyle name="Финансовый 3 2 3 2 6" xfId="3234" xr:uid="{00000000-0005-0000-0000-000040190000}"/>
    <cellStyle name="Финансовый 3 2 3 3" xfId="610" xr:uid="{00000000-0005-0000-0000-000041190000}"/>
    <cellStyle name="Финансовый 3 2 3 3 2" xfId="1330" xr:uid="{00000000-0005-0000-0000-000042190000}"/>
    <cellStyle name="Финансовый 3 2 3 3 2 2" xfId="6355" xr:uid="{00000000-0005-0000-0000-000043190000}"/>
    <cellStyle name="Финансовый 3 2 3 3 2 3" xfId="4098" xr:uid="{00000000-0005-0000-0000-000044190000}"/>
    <cellStyle name="Финансовый 3 2 3 3 3" xfId="1891" xr:uid="{00000000-0005-0000-0000-000045190000}"/>
    <cellStyle name="Финансовый 3 2 3 3 3 2" xfId="7031" xr:uid="{00000000-0005-0000-0000-000046190000}"/>
    <cellStyle name="Финансовый 3 2 3 3 4" xfId="2595" xr:uid="{00000000-0005-0000-0000-000047190000}"/>
    <cellStyle name="Финансовый 3 2 3 3 4 2" xfId="5486" xr:uid="{00000000-0005-0000-0000-000048190000}"/>
    <cellStyle name="Финансовый 3 2 3 3 5" xfId="4791" xr:uid="{00000000-0005-0000-0000-000049190000}"/>
    <cellStyle name="Финансовый 3 2 3 3 6" xfId="3405" xr:uid="{00000000-0005-0000-0000-00004A190000}"/>
    <cellStyle name="Финансовый 3 2 3 4" xfId="790" xr:uid="{00000000-0005-0000-0000-00004B190000}"/>
    <cellStyle name="Финансовый 3 2 3 4 2" xfId="2064" xr:uid="{00000000-0005-0000-0000-00004C190000}"/>
    <cellStyle name="Финансовый 3 2 3 4 2 2" xfId="5659" xr:uid="{00000000-0005-0000-0000-00004D190000}"/>
    <cellStyle name="Финансовый 3 2 3 4 2 3" xfId="4270" xr:uid="{00000000-0005-0000-0000-00004E190000}"/>
    <cellStyle name="Финансовый 3 2 3 4 3" xfId="2768" xr:uid="{00000000-0005-0000-0000-00004F190000}"/>
    <cellStyle name="Финансовый 3 2 3 4 3 2" xfId="4963" xr:uid="{00000000-0005-0000-0000-000050190000}"/>
    <cellStyle name="Финансовый 3 2 3 4 4" xfId="3577" xr:uid="{00000000-0005-0000-0000-000051190000}"/>
    <cellStyle name="Финансовый 3 2 3 5" xfId="964" xr:uid="{00000000-0005-0000-0000-000052190000}"/>
    <cellStyle name="Финансовый 3 2 3 5 2" xfId="5832" xr:uid="{00000000-0005-0000-0000-000053190000}"/>
    <cellStyle name="Финансовый 3 2 3 5 3" xfId="3756" xr:uid="{00000000-0005-0000-0000-000054190000}"/>
    <cellStyle name="Финансовый 3 2 3 6" xfId="1549" xr:uid="{00000000-0005-0000-0000-000055190000}"/>
    <cellStyle name="Финансовый 3 2 3 6 2" xfId="6010" xr:uid="{00000000-0005-0000-0000-000056190000}"/>
    <cellStyle name="Финансовый 3 2 3 7" xfId="2253" xr:uid="{00000000-0005-0000-0000-000057190000}"/>
    <cellStyle name="Финансовый 3 2 3 7 2" xfId="6689" xr:uid="{00000000-0005-0000-0000-000058190000}"/>
    <cellStyle name="Финансовый 3 2 3 8" xfId="5144" xr:uid="{00000000-0005-0000-0000-000059190000}"/>
    <cellStyle name="Финансовый 3 2 3 9" xfId="4449" xr:uid="{00000000-0005-0000-0000-00005A190000}"/>
    <cellStyle name="Финансовый 3 2 4" xfId="268" xr:uid="{00000000-0005-0000-0000-00005B190000}"/>
    <cellStyle name="Финансовый 3 2 4 10" xfId="3064" xr:uid="{00000000-0005-0000-0000-00005C190000}"/>
    <cellStyle name="Финансовый 3 2 4 2" xfId="440" xr:uid="{00000000-0005-0000-0000-00005D190000}"/>
    <cellStyle name="Финансовый 3 2 4 2 2" xfId="1159" xr:uid="{00000000-0005-0000-0000-00005E190000}"/>
    <cellStyle name="Финансовый 3 2 4 2 2 2" xfId="6184" xr:uid="{00000000-0005-0000-0000-00005F190000}"/>
    <cellStyle name="Финансовый 3 2 4 2 2 3" xfId="3928" xr:uid="{00000000-0005-0000-0000-000060190000}"/>
    <cellStyle name="Финансовый 3 2 4 2 3" xfId="1721" xr:uid="{00000000-0005-0000-0000-000061190000}"/>
    <cellStyle name="Финансовый 3 2 4 2 3 2" xfId="6861" xr:uid="{00000000-0005-0000-0000-000062190000}"/>
    <cellStyle name="Финансовый 3 2 4 2 4" xfId="2425" xr:uid="{00000000-0005-0000-0000-000063190000}"/>
    <cellStyle name="Финансовый 3 2 4 2 4 2" xfId="5316" xr:uid="{00000000-0005-0000-0000-000064190000}"/>
    <cellStyle name="Финансовый 3 2 4 2 5" xfId="4621" xr:uid="{00000000-0005-0000-0000-000065190000}"/>
    <cellStyle name="Финансовый 3 2 4 2 6" xfId="3235" xr:uid="{00000000-0005-0000-0000-000066190000}"/>
    <cellStyle name="Финансовый 3 2 4 3" xfId="611" xr:uid="{00000000-0005-0000-0000-000067190000}"/>
    <cellStyle name="Финансовый 3 2 4 3 2" xfId="1331" xr:uid="{00000000-0005-0000-0000-000068190000}"/>
    <cellStyle name="Финансовый 3 2 4 3 2 2" xfId="6356" xr:uid="{00000000-0005-0000-0000-000069190000}"/>
    <cellStyle name="Финансовый 3 2 4 3 2 3" xfId="4099" xr:uid="{00000000-0005-0000-0000-00006A190000}"/>
    <cellStyle name="Финансовый 3 2 4 3 3" xfId="1892" xr:uid="{00000000-0005-0000-0000-00006B190000}"/>
    <cellStyle name="Финансовый 3 2 4 3 3 2" xfId="7032" xr:uid="{00000000-0005-0000-0000-00006C190000}"/>
    <cellStyle name="Финансовый 3 2 4 3 4" xfId="2596" xr:uid="{00000000-0005-0000-0000-00006D190000}"/>
    <cellStyle name="Финансовый 3 2 4 3 4 2" xfId="5487" xr:uid="{00000000-0005-0000-0000-00006E190000}"/>
    <cellStyle name="Финансовый 3 2 4 3 5" xfId="4792" xr:uid="{00000000-0005-0000-0000-00006F190000}"/>
    <cellStyle name="Финансовый 3 2 4 3 6" xfId="3406" xr:uid="{00000000-0005-0000-0000-000070190000}"/>
    <cellStyle name="Финансовый 3 2 4 4" xfId="791" xr:uid="{00000000-0005-0000-0000-000071190000}"/>
    <cellStyle name="Финансовый 3 2 4 4 2" xfId="2065" xr:uid="{00000000-0005-0000-0000-000072190000}"/>
    <cellStyle name="Финансовый 3 2 4 4 2 2" xfId="5660" xr:uid="{00000000-0005-0000-0000-000073190000}"/>
    <cellStyle name="Финансовый 3 2 4 4 2 3" xfId="4271" xr:uid="{00000000-0005-0000-0000-000074190000}"/>
    <cellStyle name="Финансовый 3 2 4 4 3" xfId="2769" xr:uid="{00000000-0005-0000-0000-000075190000}"/>
    <cellStyle name="Финансовый 3 2 4 4 3 2" xfId="4964" xr:uid="{00000000-0005-0000-0000-000076190000}"/>
    <cellStyle name="Финансовый 3 2 4 4 4" xfId="3578" xr:uid="{00000000-0005-0000-0000-000077190000}"/>
    <cellStyle name="Финансовый 3 2 4 5" xfId="965" xr:uid="{00000000-0005-0000-0000-000078190000}"/>
    <cellStyle name="Финансовый 3 2 4 5 2" xfId="5833" xr:uid="{00000000-0005-0000-0000-000079190000}"/>
    <cellStyle name="Финансовый 3 2 4 5 3" xfId="3757" xr:uid="{00000000-0005-0000-0000-00007A190000}"/>
    <cellStyle name="Финансовый 3 2 4 6" xfId="1550" xr:uid="{00000000-0005-0000-0000-00007B190000}"/>
    <cellStyle name="Финансовый 3 2 4 6 2" xfId="6011" xr:uid="{00000000-0005-0000-0000-00007C190000}"/>
    <cellStyle name="Финансовый 3 2 4 7" xfId="2254" xr:uid="{00000000-0005-0000-0000-00007D190000}"/>
    <cellStyle name="Финансовый 3 2 4 7 2" xfId="6690" xr:uid="{00000000-0005-0000-0000-00007E190000}"/>
    <cellStyle name="Финансовый 3 2 4 8" xfId="5145" xr:uid="{00000000-0005-0000-0000-00007F190000}"/>
    <cellStyle name="Финансовый 3 2 4 9" xfId="4450" xr:uid="{00000000-0005-0000-0000-000080190000}"/>
    <cellStyle name="Финансовый 3 2 5" xfId="300" xr:uid="{00000000-0005-0000-0000-000081190000}"/>
    <cellStyle name="Финансовый 3 2 5 2" xfId="1019" xr:uid="{00000000-0005-0000-0000-000082190000}"/>
    <cellStyle name="Финансовый 3 2 5 2 2" xfId="6044" xr:uid="{00000000-0005-0000-0000-000083190000}"/>
    <cellStyle name="Финансовый 3 2 5 2 3" xfId="3788" xr:uid="{00000000-0005-0000-0000-000084190000}"/>
    <cellStyle name="Финансовый 3 2 5 3" xfId="1581" xr:uid="{00000000-0005-0000-0000-000085190000}"/>
    <cellStyle name="Финансовый 3 2 5 3 2" xfId="6721" xr:uid="{00000000-0005-0000-0000-000086190000}"/>
    <cellStyle name="Финансовый 3 2 5 4" xfId="2285" xr:uid="{00000000-0005-0000-0000-000087190000}"/>
    <cellStyle name="Финансовый 3 2 5 4 2" xfId="5176" xr:uid="{00000000-0005-0000-0000-000088190000}"/>
    <cellStyle name="Финансовый 3 2 5 5" xfId="4481" xr:uid="{00000000-0005-0000-0000-000089190000}"/>
    <cellStyle name="Финансовый 3 2 5 6" xfId="3095" xr:uid="{00000000-0005-0000-0000-00008A190000}"/>
    <cellStyle name="Финансовый 3 2 6" xfId="471" xr:uid="{00000000-0005-0000-0000-00008B190000}"/>
    <cellStyle name="Финансовый 3 2 6 2" xfId="1326" xr:uid="{00000000-0005-0000-0000-00008C190000}"/>
    <cellStyle name="Финансовый 3 2 6 2 2" xfId="6351" xr:uid="{00000000-0005-0000-0000-00008D190000}"/>
    <cellStyle name="Финансовый 3 2 6 2 3" xfId="3959" xr:uid="{00000000-0005-0000-0000-00008E190000}"/>
    <cellStyle name="Финансовый 3 2 6 3" xfId="1752" xr:uid="{00000000-0005-0000-0000-00008F190000}"/>
    <cellStyle name="Финансовый 3 2 6 3 2" xfId="7027" xr:uid="{00000000-0005-0000-0000-000090190000}"/>
    <cellStyle name="Финансовый 3 2 6 4" xfId="2456" xr:uid="{00000000-0005-0000-0000-000091190000}"/>
    <cellStyle name="Финансовый 3 2 6 4 2" xfId="5347" xr:uid="{00000000-0005-0000-0000-000092190000}"/>
    <cellStyle name="Финансовый 3 2 6 5" xfId="4652" xr:uid="{00000000-0005-0000-0000-000093190000}"/>
    <cellStyle name="Финансовый 3 2 6 6" xfId="3266" xr:uid="{00000000-0005-0000-0000-000094190000}"/>
    <cellStyle name="Финансовый 3 2 7" xfId="786" xr:uid="{00000000-0005-0000-0000-000095190000}"/>
    <cellStyle name="Финансовый 3 2 7 2" xfId="2060" xr:uid="{00000000-0005-0000-0000-000096190000}"/>
    <cellStyle name="Финансовый 3 2 7 2 2" xfId="5655" xr:uid="{00000000-0005-0000-0000-000097190000}"/>
    <cellStyle name="Финансовый 3 2 7 2 3" xfId="4266" xr:uid="{00000000-0005-0000-0000-000098190000}"/>
    <cellStyle name="Финансовый 3 2 7 3" xfId="2764" xr:uid="{00000000-0005-0000-0000-000099190000}"/>
    <cellStyle name="Финансовый 3 2 7 3 2" xfId="4959" xr:uid="{00000000-0005-0000-0000-00009A190000}"/>
    <cellStyle name="Финансовый 3 2 7 4" xfId="3573" xr:uid="{00000000-0005-0000-0000-00009B190000}"/>
    <cellStyle name="Финансовый 3 2 8" xfId="960" xr:uid="{00000000-0005-0000-0000-00009C190000}"/>
    <cellStyle name="Финансовый 3 2 8 2" xfId="5828" xr:uid="{00000000-0005-0000-0000-00009D190000}"/>
    <cellStyle name="Финансовый 3 2 8 3" xfId="3617" xr:uid="{00000000-0005-0000-0000-00009E190000}"/>
    <cellStyle name="Финансовый 3 2 9" xfId="1410" xr:uid="{00000000-0005-0000-0000-00009F190000}"/>
    <cellStyle name="Финансовый 3 2 9 2" xfId="6006" xr:uid="{00000000-0005-0000-0000-0000A0190000}"/>
    <cellStyle name="Финансовый 3 3" xfId="121" xr:uid="{00000000-0005-0000-0000-0000A1190000}"/>
    <cellStyle name="Финансовый 3 3 10" xfId="2107" xr:uid="{00000000-0005-0000-0000-0000A2190000}"/>
    <cellStyle name="Финансовый 3 3 10 2" xfId="6691" xr:uid="{00000000-0005-0000-0000-0000A3190000}"/>
    <cellStyle name="Финансовый 3 3 11" xfId="4998" xr:uid="{00000000-0005-0000-0000-0000A4190000}"/>
    <cellStyle name="Финансовый 3 3 12" xfId="4303" xr:uid="{00000000-0005-0000-0000-0000A5190000}"/>
    <cellStyle name="Финансовый 3 3 13" xfId="2917" xr:uid="{00000000-0005-0000-0000-0000A6190000}"/>
    <cellStyle name="Финансовый 3 3 2" xfId="269" xr:uid="{00000000-0005-0000-0000-0000A7190000}"/>
    <cellStyle name="Финансовый 3 3 2 10" xfId="5146" xr:uid="{00000000-0005-0000-0000-0000A8190000}"/>
    <cellStyle name="Финансовый 3 3 2 11" xfId="4451" xr:uid="{00000000-0005-0000-0000-0000A9190000}"/>
    <cellStyle name="Финансовый 3 3 2 12" xfId="3065" xr:uid="{00000000-0005-0000-0000-0000AA190000}"/>
    <cellStyle name="Финансовый 3 3 2 2" xfId="270" xr:uid="{00000000-0005-0000-0000-0000AB190000}"/>
    <cellStyle name="Финансовый 3 3 2 2 10" xfId="3066" xr:uid="{00000000-0005-0000-0000-0000AC190000}"/>
    <cellStyle name="Финансовый 3 3 2 2 2" xfId="442" xr:uid="{00000000-0005-0000-0000-0000AD190000}"/>
    <cellStyle name="Финансовый 3 3 2 2 2 2" xfId="1161" xr:uid="{00000000-0005-0000-0000-0000AE190000}"/>
    <cellStyle name="Финансовый 3 3 2 2 2 2 2" xfId="6186" xr:uid="{00000000-0005-0000-0000-0000AF190000}"/>
    <cellStyle name="Финансовый 3 3 2 2 2 2 3" xfId="3930" xr:uid="{00000000-0005-0000-0000-0000B0190000}"/>
    <cellStyle name="Финансовый 3 3 2 2 2 3" xfId="1723" xr:uid="{00000000-0005-0000-0000-0000B1190000}"/>
    <cellStyle name="Финансовый 3 3 2 2 2 3 2" xfId="6863" xr:uid="{00000000-0005-0000-0000-0000B2190000}"/>
    <cellStyle name="Финансовый 3 3 2 2 2 4" xfId="2427" xr:uid="{00000000-0005-0000-0000-0000B3190000}"/>
    <cellStyle name="Финансовый 3 3 2 2 2 4 2" xfId="5318" xr:uid="{00000000-0005-0000-0000-0000B4190000}"/>
    <cellStyle name="Финансовый 3 3 2 2 2 5" xfId="4623" xr:uid="{00000000-0005-0000-0000-0000B5190000}"/>
    <cellStyle name="Финансовый 3 3 2 2 2 6" xfId="3237" xr:uid="{00000000-0005-0000-0000-0000B6190000}"/>
    <cellStyle name="Финансовый 3 3 2 2 3" xfId="613" xr:uid="{00000000-0005-0000-0000-0000B7190000}"/>
    <cellStyle name="Финансовый 3 3 2 2 3 2" xfId="1334" xr:uid="{00000000-0005-0000-0000-0000B8190000}"/>
    <cellStyle name="Финансовый 3 3 2 2 3 2 2" xfId="6359" xr:uid="{00000000-0005-0000-0000-0000B9190000}"/>
    <cellStyle name="Финансовый 3 3 2 2 3 2 3" xfId="4101" xr:uid="{00000000-0005-0000-0000-0000BA190000}"/>
    <cellStyle name="Финансовый 3 3 2 2 3 3" xfId="1894" xr:uid="{00000000-0005-0000-0000-0000BB190000}"/>
    <cellStyle name="Финансовый 3 3 2 2 3 3 2" xfId="7035" xr:uid="{00000000-0005-0000-0000-0000BC190000}"/>
    <cellStyle name="Финансовый 3 3 2 2 3 4" xfId="2598" xr:uid="{00000000-0005-0000-0000-0000BD190000}"/>
    <cellStyle name="Финансовый 3 3 2 2 3 4 2" xfId="5489" xr:uid="{00000000-0005-0000-0000-0000BE190000}"/>
    <cellStyle name="Финансовый 3 3 2 2 3 5" xfId="4794" xr:uid="{00000000-0005-0000-0000-0000BF190000}"/>
    <cellStyle name="Финансовый 3 3 2 2 3 6" xfId="3408" xr:uid="{00000000-0005-0000-0000-0000C0190000}"/>
    <cellStyle name="Финансовый 3 3 2 2 4" xfId="794" xr:uid="{00000000-0005-0000-0000-0000C1190000}"/>
    <cellStyle name="Финансовый 3 3 2 2 4 2" xfId="2068" xr:uid="{00000000-0005-0000-0000-0000C2190000}"/>
    <cellStyle name="Финансовый 3 3 2 2 4 2 2" xfId="5663" xr:uid="{00000000-0005-0000-0000-0000C3190000}"/>
    <cellStyle name="Финансовый 3 3 2 2 4 2 3" xfId="4274" xr:uid="{00000000-0005-0000-0000-0000C4190000}"/>
    <cellStyle name="Финансовый 3 3 2 2 4 3" xfId="2772" xr:uid="{00000000-0005-0000-0000-0000C5190000}"/>
    <cellStyle name="Финансовый 3 3 2 2 4 3 2" xfId="4967" xr:uid="{00000000-0005-0000-0000-0000C6190000}"/>
    <cellStyle name="Финансовый 3 3 2 2 4 4" xfId="3581" xr:uid="{00000000-0005-0000-0000-0000C7190000}"/>
    <cellStyle name="Финансовый 3 3 2 2 5" xfId="968" xr:uid="{00000000-0005-0000-0000-0000C8190000}"/>
    <cellStyle name="Финансовый 3 3 2 2 5 2" xfId="5836" xr:uid="{00000000-0005-0000-0000-0000C9190000}"/>
    <cellStyle name="Финансовый 3 3 2 2 5 3" xfId="3759" xr:uid="{00000000-0005-0000-0000-0000CA190000}"/>
    <cellStyle name="Финансовый 3 3 2 2 6" xfId="1552" xr:uid="{00000000-0005-0000-0000-0000CB190000}"/>
    <cellStyle name="Финансовый 3 3 2 2 6 2" xfId="6014" xr:uid="{00000000-0005-0000-0000-0000CC190000}"/>
    <cellStyle name="Финансовый 3 3 2 2 7" xfId="2256" xr:uid="{00000000-0005-0000-0000-0000CD190000}"/>
    <cellStyle name="Финансовый 3 3 2 2 7 2" xfId="6693" xr:uid="{00000000-0005-0000-0000-0000CE190000}"/>
    <cellStyle name="Финансовый 3 3 2 2 8" xfId="5147" xr:uid="{00000000-0005-0000-0000-0000CF190000}"/>
    <cellStyle name="Финансовый 3 3 2 2 9" xfId="4452" xr:uid="{00000000-0005-0000-0000-0000D0190000}"/>
    <cellStyle name="Финансовый 3 3 2 3" xfId="271" xr:uid="{00000000-0005-0000-0000-0000D1190000}"/>
    <cellStyle name="Финансовый 3 3 2 3 10" xfId="3067" xr:uid="{00000000-0005-0000-0000-0000D2190000}"/>
    <cellStyle name="Финансовый 3 3 2 3 2" xfId="443" xr:uid="{00000000-0005-0000-0000-0000D3190000}"/>
    <cellStyle name="Финансовый 3 3 2 3 2 2" xfId="1162" xr:uid="{00000000-0005-0000-0000-0000D4190000}"/>
    <cellStyle name="Финансовый 3 3 2 3 2 2 2" xfId="6187" xr:uid="{00000000-0005-0000-0000-0000D5190000}"/>
    <cellStyle name="Финансовый 3 3 2 3 2 2 3" xfId="3931" xr:uid="{00000000-0005-0000-0000-0000D6190000}"/>
    <cellStyle name="Финансовый 3 3 2 3 2 3" xfId="1724" xr:uid="{00000000-0005-0000-0000-0000D7190000}"/>
    <cellStyle name="Финансовый 3 3 2 3 2 3 2" xfId="6864" xr:uid="{00000000-0005-0000-0000-0000D8190000}"/>
    <cellStyle name="Финансовый 3 3 2 3 2 4" xfId="2428" xr:uid="{00000000-0005-0000-0000-0000D9190000}"/>
    <cellStyle name="Финансовый 3 3 2 3 2 4 2" xfId="5319" xr:uid="{00000000-0005-0000-0000-0000DA190000}"/>
    <cellStyle name="Финансовый 3 3 2 3 2 5" xfId="4624" xr:uid="{00000000-0005-0000-0000-0000DB190000}"/>
    <cellStyle name="Финансовый 3 3 2 3 2 6" xfId="3238" xr:uid="{00000000-0005-0000-0000-0000DC190000}"/>
    <cellStyle name="Финансовый 3 3 2 3 3" xfId="614" xr:uid="{00000000-0005-0000-0000-0000DD190000}"/>
    <cellStyle name="Финансовый 3 3 2 3 3 2" xfId="1335" xr:uid="{00000000-0005-0000-0000-0000DE190000}"/>
    <cellStyle name="Финансовый 3 3 2 3 3 2 2" xfId="6360" xr:uid="{00000000-0005-0000-0000-0000DF190000}"/>
    <cellStyle name="Финансовый 3 3 2 3 3 2 3" xfId="4102" xr:uid="{00000000-0005-0000-0000-0000E0190000}"/>
    <cellStyle name="Финансовый 3 3 2 3 3 3" xfId="1895" xr:uid="{00000000-0005-0000-0000-0000E1190000}"/>
    <cellStyle name="Финансовый 3 3 2 3 3 3 2" xfId="7036" xr:uid="{00000000-0005-0000-0000-0000E2190000}"/>
    <cellStyle name="Финансовый 3 3 2 3 3 4" xfId="2599" xr:uid="{00000000-0005-0000-0000-0000E3190000}"/>
    <cellStyle name="Финансовый 3 3 2 3 3 4 2" xfId="5490" xr:uid="{00000000-0005-0000-0000-0000E4190000}"/>
    <cellStyle name="Финансовый 3 3 2 3 3 5" xfId="4795" xr:uid="{00000000-0005-0000-0000-0000E5190000}"/>
    <cellStyle name="Финансовый 3 3 2 3 3 6" xfId="3409" xr:uid="{00000000-0005-0000-0000-0000E6190000}"/>
    <cellStyle name="Финансовый 3 3 2 3 4" xfId="795" xr:uid="{00000000-0005-0000-0000-0000E7190000}"/>
    <cellStyle name="Финансовый 3 3 2 3 4 2" xfId="2069" xr:uid="{00000000-0005-0000-0000-0000E8190000}"/>
    <cellStyle name="Финансовый 3 3 2 3 4 2 2" xfId="5664" xr:uid="{00000000-0005-0000-0000-0000E9190000}"/>
    <cellStyle name="Финансовый 3 3 2 3 4 2 3" xfId="4275" xr:uid="{00000000-0005-0000-0000-0000EA190000}"/>
    <cellStyle name="Финансовый 3 3 2 3 4 3" xfId="2773" xr:uid="{00000000-0005-0000-0000-0000EB190000}"/>
    <cellStyle name="Финансовый 3 3 2 3 4 3 2" xfId="4968" xr:uid="{00000000-0005-0000-0000-0000EC190000}"/>
    <cellStyle name="Финансовый 3 3 2 3 4 4" xfId="3582" xr:uid="{00000000-0005-0000-0000-0000ED190000}"/>
    <cellStyle name="Финансовый 3 3 2 3 5" xfId="969" xr:uid="{00000000-0005-0000-0000-0000EE190000}"/>
    <cellStyle name="Финансовый 3 3 2 3 5 2" xfId="5837" xr:uid="{00000000-0005-0000-0000-0000EF190000}"/>
    <cellStyle name="Финансовый 3 3 2 3 5 3" xfId="3760" xr:uid="{00000000-0005-0000-0000-0000F0190000}"/>
    <cellStyle name="Финансовый 3 3 2 3 6" xfId="1553" xr:uid="{00000000-0005-0000-0000-0000F1190000}"/>
    <cellStyle name="Финансовый 3 3 2 3 6 2" xfId="6015" xr:uid="{00000000-0005-0000-0000-0000F2190000}"/>
    <cellStyle name="Финансовый 3 3 2 3 7" xfId="2257" xr:uid="{00000000-0005-0000-0000-0000F3190000}"/>
    <cellStyle name="Финансовый 3 3 2 3 7 2" xfId="6694" xr:uid="{00000000-0005-0000-0000-0000F4190000}"/>
    <cellStyle name="Финансовый 3 3 2 3 8" xfId="5148" xr:uid="{00000000-0005-0000-0000-0000F5190000}"/>
    <cellStyle name="Финансовый 3 3 2 3 9" xfId="4453" xr:uid="{00000000-0005-0000-0000-0000F6190000}"/>
    <cellStyle name="Финансовый 3 3 2 4" xfId="441" xr:uid="{00000000-0005-0000-0000-0000F7190000}"/>
    <cellStyle name="Финансовый 3 3 2 4 2" xfId="1160" xr:uid="{00000000-0005-0000-0000-0000F8190000}"/>
    <cellStyle name="Финансовый 3 3 2 4 2 2" xfId="6185" xr:uid="{00000000-0005-0000-0000-0000F9190000}"/>
    <cellStyle name="Финансовый 3 3 2 4 2 3" xfId="3929" xr:uid="{00000000-0005-0000-0000-0000FA190000}"/>
    <cellStyle name="Финансовый 3 3 2 4 3" xfId="1722" xr:uid="{00000000-0005-0000-0000-0000FB190000}"/>
    <cellStyle name="Финансовый 3 3 2 4 3 2" xfId="6862" xr:uid="{00000000-0005-0000-0000-0000FC190000}"/>
    <cellStyle name="Финансовый 3 3 2 4 4" xfId="2426" xr:uid="{00000000-0005-0000-0000-0000FD190000}"/>
    <cellStyle name="Финансовый 3 3 2 4 4 2" xfId="5317" xr:uid="{00000000-0005-0000-0000-0000FE190000}"/>
    <cellStyle name="Финансовый 3 3 2 4 5" xfId="4622" xr:uid="{00000000-0005-0000-0000-0000FF190000}"/>
    <cellStyle name="Финансовый 3 3 2 4 6" xfId="3236" xr:uid="{00000000-0005-0000-0000-0000001A0000}"/>
    <cellStyle name="Финансовый 3 3 2 5" xfId="612" xr:uid="{00000000-0005-0000-0000-0000011A0000}"/>
    <cellStyle name="Финансовый 3 3 2 5 2" xfId="1333" xr:uid="{00000000-0005-0000-0000-0000021A0000}"/>
    <cellStyle name="Финансовый 3 3 2 5 2 2" xfId="6358" xr:uid="{00000000-0005-0000-0000-0000031A0000}"/>
    <cellStyle name="Финансовый 3 3 2 5 2 3" xfId="4100" xr:uid="{00000000-0005-0000-0000-0000041A0000}"/>
    <cellStyle name="Финансовый 3 3 2 5 3" xfId="1893" xr:uid="{00000000-0005-0000-0000-0000051A0000}"/>
    <cellStyle name="Финансовый 3 3 2 5 3 2" xfId="7034" xr:uid="{00000000-0005-0000-0000-0000061A0000}"/>
    <cellStyle name="Финансовый 3 3 2 5 4" xfId="2597" xr:uid="{00000000-0005-0000-0000-0000071A0000}"/>
    <cellStyle name="Финансовый 3 3 2 5 4 2" xfId="5488" xr:uid="{00000000-0005-0000-0000-0000081A0000}"/>
    <cellStyle name="Финансовый 3 3 2 5 5" xfId="4793" xr:uid="{00000000-0005-0000-0000-0000091A0000}"/>
    <cellStyle name="Финансовый 3 3 2 5 6" xfId="3407" xr:uid="{00000000-0005-0000-0000-00000A1A0000}"/>
    <cellStyle name="Финансовый 3 3 2 6" xfId="793" xr:uid="{00000000-0005-0000-0000-00000B1A0000}"/>
    <cellStyle name="Финансовый 3 3 2 6 2" xfId="2067" xr:uid="{00000000-0005-0000-0000-00000C1A0000}"/>
    <cellStyle name="Финансовый 3 3 2 6 2 2" xfId="5662" xr:uid="{00000000-0005-0000-0000-00000D1A0000}"/>
    <cellStyle name="Финансовый 3 3 2 6 2 3" xfId="4273" xr:uid="{00000000-0005-0000-0000-00000E1A0000}"/>
    <cellStyle name="Финансовый 3 3 2 6 3" xfId="2771" xr:uid="{00000000-0005-0000-0000-00000F1A0000}"/>
    <cellStyle name="Финансовый 3 3 2 6 3 2" xfId="4966" xr:uid="{00000000-0005-0000-0000-0000101A0000}"/>
    <cellStyle name="Финансовый 3 3 2 6 4" xfId="3580" xr:uid="{00000000-0005-0000-0000-0000111A0000}"/>
    <cellStyle name="Финансовый 3 3 2 7" xfId="967" xr:uid="{00000000-0005-0000-0000-0000121A0000}"/>
    <cellStyle name="Финансовый 3 3 2 7 2" xfId="5835" xr:uid="{00000000-0005-0000-0000-0000131A0000}"/>
    <cellStyle name="Финансовый 3 3 2 7 3" xfId="3758" xr:uid="{00000000-0005-0000-0000-0000141A0000}"/>
    <cellStyle name="Финансовый 3 3 2 8" xfId="1551" xr:uid="{00000000-0005-0000-0000-0000151A0000}"/>
    <cellStyle name="Финансовый 3 3 2 8 2" xfId="6013" xr:uid="{00000000-0005-0000-0000-0000161A0000}"/>
    <cellStyle name="Финансовый 3 3 2 9" xfId="2255" xr:uid="{00000000-0005-0000-0000-0000171A0000}"/>
    <cellStyle name="Финансовый 3 3 2 9 2" xfId="6692" xr:uid="{00000000-0005-0000-0000-0000181A0000}"/>
    <cellStyle name="Финансовый 3 3 3" xfId="272" xr:uid="{00000000-0005-0000-0000-0000191A0000}"/>
    <cellStyle name="Финансовый 3 3 3 10" xfId="3068" xr:uid="{00000000-0005-0000-0000-00001A1A0000}"/>
    <cellStyle name="Финансовый 3 3 3 2" xfId="444" xr:uid="{00000000-0005-0000-0000-00001B1A0000}"/>
    <cellStyle name="Финансовый 3 3 3 2 2" xfId="1163" xr:uid="{00000000-0005-0000-0000-00001C1A0000}"/>
    <cellStyle name="Финансовый 3 3 3 2 2 2" xfId="6188" xr:uid="{00000000-0005-0000-0000-00001D1A0000}"/>
    <cellStyle name="Финансовый 3 3 3 2 2 3" xfId="3932" xr:uid="{00000000-0005-0000-0000-00001E1A0000}"/>
    <cellStyle name="Финансовый 3 3 3 2 3" xfId="1725" xr:uid="{00000000-0005-0000-0000-00001F1A0000}"/>
    <cellStyle name="Финансовый 3 3 3 2 3 2" xfId="6865" xr:uid="{00000000-0005-0000-0000-0000201A0000}"/>
    <cellStyle name="Финансовый 3 3 3 2 4" xfId="2429" xr:uid="{00000000-0005-0000-0000-0000211A0000}"/>
    <cellStyle name="Финансовый 3 3 3 2 4 2" xfId="5320" xr:uid="{00000000-0005-0000-0000-0000221A0000}"/>
    <cellStyle name="Финансовый 3 3 3 2 5" xfId="4625" xr:uid="{00000000-0005-0000-0000-0000231A0000}"/>
    <cellStyle name="Финансовый 3 3 3 2 6" xfId="3239" xr:uid="{00000000-0005-0000-0000-0000241A0000}"/>
    <cellStyle name="Финансовый 3 3 3 3" xfId="615" xr:uid="{00000000-0005-0000-0000-0000251A0000}"/>
    <cellStyle name="Финансовый 3 3 3 3 2" xfId="1336" xr:uid="{00000000-0005-0000-0000-0000261A0000}"/>
    <cellStyle name="Финансовый 3 3 3 3 2 2" xfId="6361" xr:uid="{00000000-0005-0000-0000-0000271A0000}"/>
    <cellStyle name="Финансовый 3 3 3 3 2 3" xfId="4103" xr:uid="{00000000-0005-0000-0000-0000281A0000}"/>
    <cellStyle name="Финансовый 3 3 3 3 3" xfId="1896" xr:uid="{00000000-0005-0000-0000-0000291A0000}"/>
    <cellStyle name="Финансовый 3 3 3 3 3 2" xfId="7037" xr:uid="{00000000-0005-0000-0000-00002A1A0000}"/>
    <cellStyle name="Финансовый 3 3 3 3 4" xfId="2600" xr:uid="{00000000-0005-0000-0000-00002B1A0000}"/>
    <cellStyle name="Финансовый 3 3 3 3 4 2" xfId="5491" xr:uid="{00000000-0005-0000-0000-00002C1A0000}"/>
    <cellStyle name="Финансовый 3 3 3 3 5" xfId="4796" xr:uid="{00000000-0005-0000-0000-00002D1A0000}"/>
    <cellStyle name="Финансовый 3 3 3 3 6" xfId="3410" xr:uid="{00000000-0005-0000-0000-00002E1A0000}"/>
    <cellStyle name="Финансовый 3 3 3 4" xfId="796" xr:uid="{00000000-0005-0000-0000-00002F1A0000}"/>
    <cellStyle name="Финансовый 3 3 3 4 2" xfId="2070" xr:uid="{00000000-0005-0000-0000-0000301A0000}"/>
    <cellStyle name="Финансовый 3 3 3 4 2 2" xfId="5665" xr:uid="{00000000-0005-0000-0000-0000311A0000}"/>
    <cellStyle name="Финансовый 3 3 3 4 2 3" xfId="4276" xr:uid="{00000000-0005-0000-0000-0000321A0000}"/>
    <cellStyle name="Финансовый 3 3 3 4 3" xfId="2774" xr:uid="{00000000-0005-0000-0000-0000331A0000}"/>
    <cellStyle name="Финансовый 3 3 3 4 3 2" xfId="4969" xr:uid="{00000000-0005-0000-0000-0000341A0000}"/>
    <cellStyle name="Финансовый 3 3 3 4 4" xfId="3583" xr:uid="{00000000-0005-0000-0000-0000351A0000}"/>
    <cellStyle name="Финансовый 3 3 3 5" xfId="970" xr:uid="{00000000-0005-0000-0000-0000361A0000}"/>
    <cellStyle name="Финансовый 3 3 3 5 2" xfId="5838" xr:uid="{00000000-0005-0000-0000-0000371A0000}"/>
    <cellStyle name="Финансовый 3 3 3 5 3" xfId="3761" xr:uid="{00000000-0005-0000-0000-0000381A0000}"/>
    <cellStyle name="Финансовый 3 3 3 6" xfId="1554" xr:uid="{00000000-0005-0000-0000-0000391A0000}"/>
    <cellStyle name="Финансовый 3 3 3 6 2" xfId="6016" xr:uid="{00000000-0005-0000-0000-00003A1A0000}"/>
    <cellStyle name="Финансовый 3 3 3 7" xfId="2258" xr:uid="{00000000-0005-0000-0000-00003B1A0000}"/>
    <cellStyle name="Финансовый 3 3 3 7 2" xfId="6695" xr:uid="{00000000-0005-0000-0000-00003C1A0000}"/>
    <cellStyle name="Финансовый 3 3 3 8" xfId="5149" xr:uid="{00000000-0005-0000-0000-00003D1A0000}"/>
    <cellStyle name="Финансовый 3 3 3 9" xfId="4454" xr:uid="{00000000-0005-0000-0000-00003E1A0000}"/>
    <cellStyle name="Финансовый 3 3 4" xfId="273" xr:uid="{00000000-0005-0000-0000-00003F1A0000}"/>
    <cellStyle name="Финансовый 3 3 4 10" xfId="3069" xr:uid="{00000000-0005-0000-0000-0000401A0000}"/>
    <cellStyle name="Финансовый 3 3 4 2" xfId="445" xr:uid="{00000000-0005-0000-0000-0000411A0000}"/>
    <cellStyle name="Финансовый 3 3 4 2 2" xfId="1164" xr:uid="{00000000-0005-0000-0000-0000421A0000}"/>
    <cellStyle name="Финансовый 3 3 4 2 2 2" xfId="6189" xr:uid="{00000000-0005-0000-0000-0000431A0000}"/>
    <cellStyle name="Финансовый 3 3 4 2 2 3" xfId="3933" xr:uid="{00000000-0005-0000-0000-0000441A0000}"/>
    <cellStyle name="Финансовый 3 3 4 2 3" xfId="1726" xr:uid="{00000000-0005-0000-0000-0000451A0000}"/>
    <cellStyle name="Финансовый 3 3 4 2 3 2" xfId="6866" xr:uid="{00000000-0005-0000-0000-0000461A0000}"/>
    <cellStyle name="Финансовый 3 3 4 2 4" xfId="2430" xr:uid="{00000000-0005-0000-0000-0000471A0000}"/>
    <cellStyle name="Финансовый 3 3 4 2 4 2" xfId="5321" xr:uid="{00000000-0005-0000-0000-0000481A0000}"/>
    <cellStyle name="Финансовый 3 3 4 2 5" xfId="4626" xr:uid="{00000000-0005-0000-0000-0000491A0000}"/>
    <cellStyle name="Финансовый 3 3 4 2 6" xfId="3240" xr:uid="{00000000-0005-0000-0000-00004A1A0000}"/>
    <cellStyle name="Финансовый 3 3 4 3" xfId="616" xr:uid="{00000000-0005-0000-0000-00004B1A0000}"/>
    <cellStyle name="Финансовый 3 3 4 3 2" xfId="1337" xr:uid="{00000000-0005-0000-0000-00004C1A0000}"/>
    <cellStyle name="Финансовый 3 3 4 3 2 2" xfId="6362" xr:uid="{00000000-0005-0000-0000-00004D1A0000}"/>
    <cellStyle name="Финансовый 3 3 4 3 2 3" xfId="4104" xr:uid="{00000000-0005-0000-0000-00004E1A0000}"/>
    <cellStyle name="Финансовый 3 3 4 3 3" xfId="1897" xr:uid="{00000000-0005-0000-0000-00004F1A0000}"/>
    <cellStyle name="Финансовый 3 3 4 3 3 2" xfId="7038" xr:uid="{00000000-0005-0000-0000-0000501A0000}"/>
    <cellStyle name="Финансовый 3 3 4 3 4" xfId="2601" xr:uid="{00000000-0005-0000-0000-0000511A0000}"/>
    <cellStyle name="Финансовый 3 3 4 3 4 2" xfId="5492" xr:uid="{00000000-0005-0000-0000-0000521A0000}"/>
    <cellStyle name="Финансовый 3 3 4 3 5" xfId="4797" xr:uid="{00000000-0005-0000-0000-0000531A0000}"/>
    <cellStyle name="Финансовый 3 3 4 3 6" xfId="3411" xr:uid="{00000000-0005-0000-0000-0000541A0000}"/>
    <cellStyle name="Финансовый 3 3 4 4" xfId="797" xr:uid="{00000000-0005-0000-0000-0000551A0000}"/>
    <cellStyle name="Финансовый 3 3 4 4 2" xfId="2071" xr:uid="{00000000-0005-0000-0000-0000561A0000}"/>
    <cellStyle name="Финансовый 3 3 4 4 2 2" xfId="5666" xr:uid="{00000000-0005-0000-0000-0000571A0000}"/>
    <cellStyle name="Финансовый 3 3 4 4 2 3" xfId="4277" xr:uid="{00000000-0005-0000-0000-0000581A0000}"/>
    <cellStyle name="Финансовый 3 3 4 4 3" xfId="2775" xr:uid="{00000000-0005-0000-0000-0000591A0000}"/>
    <cellStyle name="Финансовый 3 3 4 4 3 2" xfId="4970" xr:uid="{00000000-0005-0000-0000-00005A1A0000}"/>
    <cellStyle name="Финансовый 3 3 4 4 4" xfId="3584" xr:uid="{00000000-0005-0000-0000-00005B1A0000}"/>
    <cellStyle name="Финансовый 3 3 4 5" xfId="971" xr:uid="{00000000-0005-0000-0000-00005C1A0000}"/>
    <cellStyle name="Финансовый 3 3 4 5 2" xfId="5839" xr:uid="{00000000-0005-0000-0000-00005D1A0000}"/>
    <cellStyle name="Финансовый 3 3 4 5 3" xfId="3762" xr:uid="{00000000-0005-0000-0000-00005E1A0000}"/>
    <cellStyle name="Финансовый 3 3 4 6" xfId="1555" xr:uid="{00000000-0005-0000-0000-00005F1A0000}"/>
    <cellStyle name="Финансовый 3 3 4 6 2" xfId="6017" xr:uid="{00000000-0005-0000-0000-0000601A0000}"/>
    <cellStyle name="Финансовый 3 3 4 7" xfId="2259" xr:uid="{00000000-0005-0000-0000-0000611A0000}"/>
    <cellStyle name="Финансовый 3 3 4 7 2" xfId="6696" xr:uid="{00000000-0005-0000-0000-0000621A0000}"/>
    <cellStyle name="Финансовый 3 3 4 8" xfId="5150" xr:uid="{00000000-0005-0000-0000-0000631A0000}"/>
    <cellStyle name="Финансовый 3 3 4 9" xfId="4455" xr:uid="{00000000-0005-0000-0000-0000641A0000}"/>
    <cellStyle name="Финансовый 3 3 5" xfId="293" xr:uid="{00000000-0005-0000-0000-0000651A0000}"/>
    <cellStyle name="Финансовый 3 3 5 2" xfId="1012" xr:uid="{00000000-0005-0000-0000-0000661A0000}"/>
    <cellStyle name="Финансовый 3 3 5 2 2" xfId="6037" xr:uid="{00000000-0005-0000-0000-0000671A0000}"/>
    <cellStyle name="Финансовый 3 3 5 2 3" xfId="3781" xr:uid="{00000000-0005-0000-0000-0000681A0000}"/>
    <cellStyle name="Финансовый 3 3 5 3" xfId="1574" xr:uid="{00000000-0005-0000-0000-0000691A0000}"/>
    <cellStyle name="Финансовый 3 3 5 3 2" xfId="6714" xr:uid="{00000000-0005-0000-0000-00006A1A0000}"/>
    <cellStyle name="Финансовый 3 3 5 4" xfId="2278" xr:uid="{00000000-0005-0000-0000-00006B1A0000}"/>
    <cellStyle name="Финансовый 3 3 5 4 2" xfId="5169" xr:uid="{00000000-0005-0000-0000-00006C1A0000}"/>
    <cellStyle name="Финансовый 3 3 5 5" xfId="4474" xr:uid="{00000000-0005-0000-0000-00006D1A0000}"/>
    <cellStyle name="Финансовый 3 3 5 6" xfId="3088" xr:uid="{00000000-0005-0000-0000-00006E1A0000}"/>
    <cellStyle name="Финансовый 3 3 6" xfId="464" xr:uid="{00000000-0005-0000-0000-00006F1A0000}"/>
    <cellStyle name="Финансовый 3 3 6 2" xfId="1332" xr:uid="{00000000-0005-0000-0000-0000701A0000}"/>
    <cellStyle name="Финансовый 3 3 6 2 2" xfId="6357" xr:uid="{00000000-0005-0000-0000-0000711A0000}"/>
    <cellStyle name="Финансовый 3 3 6 2 3" xfId="3952" xr:uid="{00000000-0005-0000-0000-0000721A0000}"/>
    <cellStyle name="Финансовый 3 3 6 3" xfId="1745" xr:uid="{00000000-0005-0000-0000-0000731A0000}"/>
    <cellStyle name="Финансовый 3 3 6 3 2" xfId="7033" xr:uid="{00000000-0005-0000-0000-0000741A0000}"/>
    <cellStyle name="Финансовый 3 3 6 4" xfId="2449" xr:uid="{00000000-0005-0000-0000-0000751A0000}"/>
    <cellStyle name="Финансовый 3 3 6 4 2" xfId="5340" xr:uid="{00000000-0005-0000-0000-0000761A0000}"/>
    <cellStyle name="Финансовый 3 3 6 5" xfId="4645" xr:uid="{00000000-0005-0000-0000-0000771A0000}"/>
    <cellStyle name="Финансовый 3 3 6 6" xfId="3259" xr:uid="{00000000-0005-0000-0000-0000781A0000}"/>
    <cellStyle name="Финансовый 3 3 7" xfId="792" xr:uid="{00000000-0005-0000-0000-0000791A0000}"/>
    <cellStyle name="Финансовый 3 3 7 2" xfId="2066" xr:uid="{00000000-0005-0000-0000-00007A1A0000}"/>
    <cellStyle name="Финансовый 3 3 7 2 2" xfId="5661" xr:uid="{00000000-0005-0000-0000-00007B1A0000}"/>
    <cellStyle name="Финансовый 3 3 7 2 3" xfId="4272" xr:uid="{00000000-0005-0000-0000-00007C1A0000}"/>
    <cellStyle name="Финансовый 3 3 7 3" xfId="2770" xr:uid="{00000000-0005-0000-0000-00007D1A0000}"/>
    <cellStyle name="Финансовый 3 3 7 3 2" xfId="4965" xr:uid="{00000000-0005-0000-0000-00007E1A0000}"/>
    <cellStyle name="Финансовый 3 3 7 4" xfId="3579" xr:uid="{00000000-0005-0000-0000-00007F1A0000}"/>
    <cellStyle name="Финансовый 3 3 8" xfId="966" xr:uid="{00000000-0005-0000-0000-0000801A0000}"/>
    <cellStyle name="Финансовый 3 3 8 2" xfId="5834" xr:uid="{00000000-0005-0000-0000-0000811A0000}"/>
    <cellStyle name="Финансовый 3 3 8 3" xfId="3610" xr:uid="{00000000-0005-0000-0000-0000821A0000}"/>
    <cellStyle name="Финансовый 3 3 9" xfId="1403" xr:uid="{00000000-0005-0000-0000-0000831A0000}"/>
    <cellStyle name="Финансовый 3 3 9 2" xfId="6012" xr:uid="{00000000-0005-0000-0000-0000841A0000}"/>
    <cellStyle name="Финансовый 3 4" xfId="274" xr:uid="{00000000-0005-0000-0000-0000851A0000}"/>
    <cellStyle name="Финансовый 3 4 10" xfId="5151" xr:uid="{00000000-0005-0000-0000-0000861A0000}"/>
    <cellStyle name="Финансовый 3 4 11" xfId="4456" xr:uid="{00000000-0005-0000-0000-0000871A0000}"/>
    <cellStyle name="Финансовый 3 4 12" xfId="3070" xr:uid="{00000000-0005-0000-0000-0000881A0000}"/>
    <cellStyle name="Финансовый 3 4 2" xfId="275" xr:uid="{00000000-0005-0000-0000-0000891A0000}"/>
    <cellStyle name="Финансовый 3 4 2 10" xfId="3071" xr:uid="{00000000-0005-0000-0000-00008A1A0000}"/>
    <cellStyle name="Финансовый 3 4 2 2" xfId="447" xr:uid="{00000000-0005-0000-0000-00008B1A0000}"/>
    <cellStyle name="Финансовый 3 4 2 2 2" xfId="1166" xr:uid="{00000000-0005-0000-0000-00008C1A0000}"/>
    <cellStyle name="Финансовый 3 4 2 2 2 2" xfId="6191" xr:uid="{00000000-0005-0000-0000-00008D1A0000}"/>
    <cellStyle name="Финансовый 3 4 2 2 2 3" xfId="3935" xr:uid="{00000000-0005-0000-0000-00008E1A0000}"/>
    <cellStyle name="Финансовый 3 4 2 2 3" xfId="1728" xr:uid="{00000000-0005-0000-0000-00008F1A0000}"/>
    <cellStyle name="Финансовый 3 4 2 2 3 2" xfId="6868" xr:uid="{00000000-0005-0000-0000-0000901A0000}"/>
    <cellStyle name="Финансовый 3 4 2 2 4" xfId="2432" xr:uid="{00000000-0005-0000-0000-0000911A0000}"/>
    <cellStyle name="Финансовый 3 4 2 2 4 2" xfId="5323" xr:uid="{00000000-0005-0000-0000-0000921A0000}"/>
    <cellStyle name="Финансовый 3 4 2 2 5" xfId="4628" xr:uid="{00000000-0005-0000-0000-0000931A0000}"/>
    <cellStyle name="Финансовый 3 4 2 2 6" xfId="3242" xr:uid="{00000000-0005-0000-0000-0000941A0000}"/>
    <cellStyle name="Финансовый 3 4 2 3" xfId="618" xr:uid="{00000000-0005-0000-0000-0000951A0000}"/>
    <cellStyle name="Финансовый 3 4 2 3 2" xfId="1339" xr:uid="{00000000-0005-0000-0000-0000961A0000}"/>
    <cellStyle name="Финансовый 3 4 2 3 2 2" xfId="6364" xr:uid="{00000000-0005-0000-0000-0000971A0000}"/>
    <cellStyle name="Финансовый 3 4 2 3 2 3" xfId="4106" xr:uid="{00000000-0005-0000-0000-0000981A0000}"/>
    <cellStyle name="Финансовый 3 4 2 3 3" xfId="1899" xr:uid="{00000000-0005-0000-0000-0000991A0000}"/>
    <cellStyle name="Финансовый 3 4 2 3 3 2" xfId="7040" xr:uid="{00000000-0005-0000-0000-00009A1A0000}"/>
    <cellStyle name="Финансовый 3 4 2 3 4" xfId="2603" xr:uid="{00000000-0005-0000-0000-00009B1A0000}"/>
    <cellStyle name="Финансовый 3 4 2 3 4 2" xfId="5494" xr:uid="{00000000-0005-0000-0000-00009C1A0000}"/>
    <cellStyle name="Финансовый 3 4 2 3 5" xfId="4799" xr:uid="{00000000-0005-0000-0000-00009D1A0000}"/>
    <cellStyle name="Финансовый 3 4 2 3 6" xfId="3413" xr:uid="{00000000-0005-0000-0000-00009E1A0000}"/>
    <cellStyle name="Финансовый 3 4 2 4" xfId="799" xr:uid="{00000000-0005-0000-0000-00009F1A0000}"/>
    <cellStyle name="Финансовый 3 4 2 4 2" xfId="2073" xr:uid="{00000000-0005-0000-0000-0000A01A0000}"/>
    <cellStyle name="Финансовый 3 4 2 4 2 2" xfId="5668" xr:uid="{00000000-0005-0000-0000-0000A11A0000}"/>
    <cellStyle name="Финансовый 3 4 2 4 2 3" xfId="4279" xr:uid="{00000000-0005-0000-0000-0000A21A0000}"/>
    <cellStyle name="Финансовый 3 4 2 4 3" xfId="2777" xr:uid="{00000000-0005-0000-0000-0000A31A0000}"/>
    <cellStyle name="Финансовый 3 4 2 4 3 2" xfId="4972" xr:uid="{00000000-0005-0000-0000-0000A41A0000}"/>
    <cellStyle name="Финансовый 3 4 2 4 4" xfId="3586" xr:uid="{00000000-0005-0000-0000-0000A51A0000}"/>
    <cellStyle name="Финансовый 3 4 2 5" xfId="973" xr:uid="{00000000-0005-0000-0000-0000A61A0000}"/>
    <cellStyle name="Финансовый 3 4 2 5 2" xfId="5841" xr:uid="{00000000-0005-0000-0000-0000A71A0000}"/>
    <cellStyle name="Финансовый 3 4 2 5 3" xfId="3764" xr:uid="{00000000-0005-0000-0000-0000A81A0000}"/>
    <cellStyle name="Финансовый 3 4 2 6" xfId="1557" xr:uid="{00000000-0005-0000-0000-0000A91A0000}"/>
    <cellStyle name="Финансовый 3 4 2 6 2" xfId="6019" xr:uid="{00000000-0005-0000-0000-0000AA1A0000}"/>
    <cellStyle name="Финансовый 3 4 2 7" xfId="2261" xr:uid="{00000000-0005-0000-0000-0000AB1A0000}"/>
    <cellStyle name="Финансовый 3 4 2 7 2" xfId="6698" xr:uid="{00000000-0005-0000-0000-0000AC1A0000}"/>
    <cellStyle name="Финансовый 3 4 2 8" xfId="5152" xr:uid="{00000000-0005-0000-0000-0000AD1A0000}"/>
    <cellStyle name="Финансовый 3 4 2 9" xfId="4457" xr:uid="{00000000-0005-0000-0000-0000AE1A0000}"/>
    <cellStyle name="Финансовый 3 4 3" xfId="276" xr:uid="{00000000-0005-0000-0000-0000AF1A0000}"/>
    <cellStyle name="Финансовый 3 4 3 10" xfId="3072" xr:uid="{00000000-0005-0000-0000-0000B01A0000}"/>
    <cellStyle name="Финансовый 3 4 3 2" xfId="448" xr:uid="{00000000-0005-0000-0000-0000B11A0000}"/>
    <cellStyle name="Финансовый 3 4 3 2 2" xfId="1167" xr:uid="{00000000-0005-0000-0000-0000B21A0000}"/>
    <cellStyle name="Финансовый 3 4 3 2 2 2" xfId="6192" xr:uid="{00000000-0005-0000-0000-0000B31A0000}"/>
    <cellStyle name="Финансовый 3 4 3 2 2 3" xfId="3936" xr:uid="{00000000-0005-0000-0000-0000B41A0000}"/>
    <cellStyle name="Финансовый 3 4 3 2 3" xfId="1729" xr:uid="{00000000-0005-0000-0000-0000B51A0000}"/>
    <cellStyle name="Финансовый 3 4 3 2 3 2" xfId="6869" xr:uid="{00000000-0005-0000-0000-0000B61A0000}"/>
    <cellStyle name="Финансовый 3 4 3 2 4" xfId="2433" xr:uid="{00000000-0005-0000-0000-0000B71A0000}"/>
    <cellStyle name="Финансовый 3 4 3 2 4 2" xfId="5324" xr:uid="{00000000-0005-0000-0000-0000B81A0000}"/>
    <cellStyle name="Финансовый 3 4 3 2 5" xfId="4629" xr:uid="{00000000-0005-0000-0000-0000B91A0000}"/>
    <cellStyle name="Финансовый 3 4 3 2 6" xfId="3243" xr:uid="{00000000-0005-0000-0000-0000BA1A0000}"/>
    <cellStyle name="Финансовый 3 4 3 3" xfId="619" xr:uid="{00000000-0005-0000-0000-0000BB1A0000}"/>
    <cellStyle name="Финансовый 3 4 3 3 2" xfId="1340" xr:uid="{00000000-0005-0000-0000-0000BC1A0000}"/>
    <cellStyle name="Финансовый 3 4 3 3 2 2" xfId="6365" xr:uid="{00000000-0005-0000-0000-0000BD1A0000}"/>
    <cellStyle name="Финансовый 3 4 3 3 2 3" xfId="4107" xr:uid="{00000000-0005-0000-0000-0000BE1A0000}"/>
    <cellStyle name="Финансовый 3 4 3 3 3" xfId="1900" xr:uid="{00000000-0005-0000-0000-0000BF1A0000}"/>
    <cellStyle name="Финансовый 3 4 3 3 3 2" xfId="7041" xr:uid="{00000000-0005-0000-0000-0000C01A0000}"/>
    <cellStyle name="Финансовый 3 4 3 3 4" xfId="2604" xr:uid="{00000000-0005-0000-0000-0000C11A0000}"/>
    <cellStyle name="Финансовый 3 4 3 3 4 2" xfId="5495" xr:uid="{00000000-0005-0000-0000-0000C21A0000}"/>
    <cellStyle name="Финансовый 3 4 3 3 5" xfId="4800" xr:uid="{00000000-0005-0000-0000-0000C31A0000}"/>
    <cellStyle name="Финансовый 3 4 3 3 6" xfId="3414" xr:uid="{00000000-0005-0000-0000-0000C41A0000}"/>
    <cellStyle name="Финансовый 3 4 3 4" xfId="800" xr:uid="{00000000-0005-0000-0000-0000C51A0000}"/>
    <cellStyle name="Финансовый 3 4 3 4 2" xfId="2074" xr:uid="{00000000-0005-0000-0000-0000C61A0000}"/>
    <cellStyle name="Финансовый 3 4 3 4 2 2" xfId="5669" xr:uid="{00000000-0005-0000-0000-0000C71A0000}"/>
    <cellStyle name="Финансовый 3 4 3 4 2 3" xfId="4280" xr:uid="{00000000-0005-0000-0000-0000C81A0000}"/>
    <cellStyle name="Финансовый 3 4 3 4 3" xfId="2778" xr:uid="{00000000-0005-0000-0000-0000C91A0000}"/>
    <cellStyle name="Финансовый 3 4 3 4 3 2" xfId="4973" xr:uid="{00000000-0005-0000-0000-0000CA1A0000}"/>
    <cellStyle name="Финансовый 3 4 3 4 4" xfId="3587" xr:uid="{00000000-0005-0000-0000-0000CB1A0000}"/>
    <cellStyle name="Финансовый 3 4 3 5" xfId="974" xr:uid="{00000000-0005-0000-0000-0000CC1A0000}"/>
    <cellStyle name="Финансовый 3 4 3 5 2" xfId="5842" xr:uid="{00000000-0005-0000-0000-0000CD1A0000}"/>
    <cellStyle name="Финансовый 3 4 3 5 3" xfId="3765" xr:uid="{00000000-0005-0000-0000-0000CE1A0000}"/>
    <cellStyle name="Финансовый 3 4 3 6" xfId="1558" xr:uid="{00000000-0005-0000-0000-0000CF1A0000}"/>
    <cellStyle name="Финансовый 3 4 3 6 2" xfId="6020" xr:uid="{00000000-0005-0000-0000-0000D01A0000}"/>
    <cellStyle name="Финансовый 3 4 3 7" xfId="2262" xr:uid="{00000000-0005-0000-0000-0000D11A0000}"/>
    <cellStyle name="Финансовый 3 4 3 7 2" xfId="6699" xr:uid="{00000000-0005-0000-0000-0000D21A0000}"/>
    <cellStyle name="Финансовый 3 4 3 8" xfId="5153" xr:uid="{00000000-0005-0000-0000-0000D31A0000}"/>
    <cellStyle name="Финансовый 3 4 3 9" xfId="4458" xr:uid="{00000000-0005-0000-0000-0000D41A0000}"/>
    <cellStyle name="Финансовый 3 4 4" xfId="446" xr:uid="{00000000-0005-0000-0000-0000D51A0000}"/>
    <cellStyle name="Финансовый 3 4 4 2" xfId="1165" xr:uid="{00000000-0005-0000-0000-0000D61A0000}"/>
    <cellStyle name="Финансовый 3 4 4 2 2" xfId="6190" xr:uid="{00000000-0005-0000-0000-0000D71A0000}"/>
    <cellStyle name="Финансовый 3 4 4 2 3" xfId="3934" xr:uid="{00000000-0005-0000-0000-0000D81A0000}"/>
    <cellStyle name="Финансовый 3 4 4 3" xfId="1727" xr:uid="{00000000-0005-0000-0000-0000D91A0000}"/>
    <cellStyle name="Финансовый 3 4 4 3 2" xfId="6867" xr:uid="{00000000-0005-0000-0000-0000DA1A0000}"/>
    <cellStyle name="Финансовый 3 4 4 4" xfId="2431" xr:uid="{00000000-0005-0000-0000-0000DB1A0000}"/>
    <cellStyle name="Финансовый 3 4 4 4 2" xfId="5322" xr:uid="{00000000-0005-0000-0000-0000DC1A0000}"/>
    <cellStyle name="Финансовый 3 4 4 5" xfId="4627" xr:uid="{00000000-0005-0000-0000-0000DD1A0000}"/>
    <cellStyle name="Финансовый 3 4 4 6" xfId="3241" xr:uid="{00000000-0005-0000-0000-0000DE1A0000}"/>
    <cellStyle name="Финансовый 3 4 5" xfId="617" xr:uid="{00000000-0005-0000-0000-0000DF1A0000}"/>
    <cellStyle name="Финансовый 3 4 5 2" xfId="1338" xr:uid="{00000000-0005-0000-0000-0000E01A0000}"/>
    <cellStyle name="Финансовый 3 4 5 2 2" xfId="6363" xr:uid="{00000000-0005-0000-0000-0000E11A0000}"/>
    <cellStyle name="Финансовый 3 4 5 2 3" xfId="4105" xr:uid="{00000000-0005-0000-0000-0000E21A0000}"/>
    <cellStyle name="Финансовый 3 4 5 3" xfId="1898" xr:uid="{00000000-0005-0000-0000-0000E31A0000}"/>
    <cellStyle name="Финансовый 3 4 5 3 2" xfId="7039" xr:uid="{00000000-0005-0000-0000-0000E41A0000}"/>
    <cellStyle name="Финансовый 3 4 5 4" xfId="2602" xr:uid="{00000000-0005-0000-0000-0000E51A0000}"/>
    <cellStyle name="Финансовый 3 4 5 4 2" xfId="5493" xr:uid="{00000000-0005-0000-0000-0000E61A0000}"/>
    <cellStyle name="Финансовый 3 4 5 5" xfId="4798" xr:uid="{00000000-0005-0000-0000-0000E71A0000}"/>
    <cellStyle name="Финансовый 3 4 5 6" xfId="3412" xr:uid="{00000000-0005-0000-0000-0000E81A0000}"/>
    <cellStyle name="Финансовый 3 4 6" xfId="798" xr:uid="{00000000-0005-0000-0000-0000E91A0000}"/>
    <cellStyle name="Финансовый 3 4 6 2" xfId="2072" xr:uid="{00000000-0005-0000-0000-0000EA1A0000}"/>
    <cellStyle name="Финансовый 3 4 6 2 2" xfId="5667" xr:uid="{00000000-0005-0000-0000-0000EB1A0000}"/>
    <cellStyle name="Финансовый 3 4 6 2 3" xfId="4278" xr:uid="{00000000-0005-0000-0000-0000EC1A0000}"/>
    <cellStyle name="Финансовый 3 4 6 3" xfId="2776" xr:uid="{00000000-0005-0000-0000-0000ED1A0000}"/>
    <cellStyle name="Финансовый 3 4 6 3 2" xfId="4971" xr:uid="{00000000-0005-0000-0000-0000EE1A0000}"/>
    <cellStyle name="Финансовый 3 4 6 4" xfId="3585" xr:uid="{00000000-0005-0000-0000-0000EF1A0000}"/>
    <cellStyle name="Финансовый 3 4 7" xfId="972" xr:uid="{00000000-0005-0000-0000-0000F01A0000}"/>
    <cellStyle name="Финансовый 3 4 7 2" xfId="5840" xr:uid="{00000000-0005-0000-0000-0000F11A0000}"/>
    <cellStyle name="Финансовый 3 4 7 3" xfId="3763" xr:uid="{00000000-0005-0000-0000-0000F21A0000}"/>
    <cellStyle name="Финансовый 3 4 8" xfId="1556" xr:uid="{00000000-0005-0000-0000-0000F31A0000}"/>
    <cellStyle name="Финансовый 3 4 8 2" xfId="6018" xr:uid="{00000000-0005-0000-0000-0000F41A0000}"/>
    <cellStyle name="Финансовый 3 4 9" xfId="2260" xr:uid="{00000000-0005-0000-0000-0000F51A0000}"/>
    <cellStyle name="Финансовый 3 4 9 2" xfId="6697" xr:uid="{00000000-0005-0000-0000-0000F61A0000}"/>
    <cellStyle name="Финансовый 3 5" xfId="277" xr:uid="{00000000-0005-0000-0000-0000F71A0000}"/>
    <cellStyle name="Финансовый 3 5 10" xfId="3073" xr:uid="{00000000-0005-0000-0000-0000F81A0000}"/>
    <cellStyle name="Финансовый 3 5 2" xfId="449" xr:uid="{00000000-0005-0000-0000-0000F91A0000}"/>
    <cellStyle name="Финансовый 3 5 2 2" xfId="1168" xr:uid="{00000000-0005-0000-0000-0000FA1A0000}"/>
    <cellStyle name="Финансовый 3 5 2 2 2" xfId="6193" xr:uid="{00000000-0005-0000-0000-0000FB1A0000}"/>
    <cellStyle name="Финансовый 3 5 2 2 3" xfId="3937" xr:uid="{00000000-0005-0000-0000-0000FC1A0000}"/>
    <cellStyle name="Финансовый 3 5 2 3" xfId="1730" xr:uid="{00000000-0005-0000-0000-0000FD1A0000}"/>
    <cellStyle name="Финансовый 3 5 2 3 2" xfId="6870" xr:uid="{00000000-0005-0000-0000-0000FE1A0000}"/>
    <cellStyle name="Финансовый 3 5 2 4" xfId="2434" xr:uid="{00000000-0005-0000-0000-0000FF1A0000}"/>
    <cellStyle name="Финансовый 3 5 2 4 2" xfId="5325" xr:uid="{00000000-0005-0000-0000-0000001B0000}"/>
    <cellStyle name="Финансовый 3 5 2 5" xfId="4630" xr:uid="{00000000-0005-0000-0000-0000011B0000}"/>
    <cellStyle name="Финансовый 3 5 2 6" xfId="3244" xr:uid="{00000000-0005-0000-0000-0000021B0000}"/>
    <cellStyle name="Финансовый 3 5 3" xfId="620" xr:uid="{00000000-0005-0000-0000-0000031B0000}"/>
    <cellStyle name="Финансовый 3 5 3 2" xfId="1341" xr:uid="{00000000-0005-0000-0000-0000041B0000}"/>
    <cellStyle name="Финансовый 3 5 3 2 2" xfId="6366" xr:uid="{00000000-0005-0000-0000-0000051B0000}"/>
    <cellStyle name="Финансовый 3 5 3 2 3" xfId="4108" xr:uid="{00000000-0005-0000-0000-0000061B0000}"/>
    <cellStyle name="Финансовый 3 5 3 3" xfId="1901" xr:uid="{00000000-0005-0000-0000-0000071B0000}"/>
    <cellStyle name="Финансовый 3 5 3 3 2" xfId="7042" xr:uid="{00000000-0005-0000-0000-0000081B0000}"/>
    <cellStyle name="Финансовый 3 5 3 4" xfId="2605" xr:uid="{00000000-0005-0000-0000-0000091B0000}"/>
    <cellStyle name="Финансовый 3 5 3 4 2" xfId="5496" xr:uid="{00000000-0005-0000-0000-00000A1B0000}"/>
    <cellStyle name="Финансовый 3 5 3 5" xfId="4801" xr:uid="{00000000-0005-0000-0000-00000B1B0000}"/>
    <cellStyle name="Финансовый 3 5 3 6" xfId="3415" xr:uid="{00000000-0005-0000-0000-00000C1B0000}"/>
    <cellStyle name="Финансовый 3 5 4" xfId="801" xr:uid="{00000000-0005-0000-0000-00000D1B0000}"/>
    <cellStyle name="Финансовый 3 5 4 2" xfId="2075" xr:uid="{00000000-0005-0000-0000-00000E1B0000}"/>
    <cellStyle name="Финансовый 3 5 4 2 2" xfId="5670" xr:uid="{00000000-0005-0000-0000-00000F1B0000}"/>
    <cellStyle name="Финансовый 3 5 4 2 3" xfId="4281" xr:uid="{00000000-0005-0000-0000-0000101B0000}"/>
    <cellStyle name="Финансовый 3 5 4 3" xfId="2779" xr:uid="{00000000-0005-0000-0000-0000111B0000}"/>
    <cellStyle name="Финансовый 3 5 4 3 2" xfId="4974" xr:uid="{00000000-0005-0000-0000-0000121B0000}"/>
    <cellStyle name="Финансовый 3 5 4 4" xfId="3588" xr:uid="{00000000-0005-0000-0000-0000131B0000}"/>
    <cellStyle name="Финансовый 3 5 5" xfId="975" xr:uid="{00000000-0005-0000-0000-0000141B0000}"/>
    <cellStyle name="Финансовый 3 5 5 2" xfId="5843" xr:uid="{00000000-0005-0000-0000-0000151B0000}"/>
    <cellStyle name="Финансовый 3 5 5 3" xfId="3766" xr:uid="{00000000-0005-0000-0000-0000161B0000}"/>
    <cellStyle name="Финансовый 3 5 6" xfId="1559" xr:uid="{00000000-0005-0000-0000-0000171B0000}"/>
    <cellStyle name="Финансовый 3 5 6 2" xfId="6021" xr:uid="{00000000-0005-0000-0000-0000181B0000}"/>
    <cellStyle name="Финансовый 3 5 7" xfId="2263" xr:uid="{00000000-0005-0000-0000-0000191B0000}"/>
    <cellStyle name="Финансовый 3 5 7 2" xfId="6700" xr:uid="{00000000-0005-0000-0000-00001A1B0000}"/>
    <cellStyle name="Финансовый 3 5 8" xfId="5154" xr:uid="{00000000-0005-0000-0000-00001B1B0000}"/>
    <cellStyle name="Финансовый 3 5 9" xfId="4459" xr:uid="{00000000-0005-0000-0000-00001C1B0000}"/>
    <cellStyle name="Финансовый 3 6" xfId="278" xr:uid="{00000000-0005-0000-0000-00001D1B0000}"/>
    <cellStyle name="Финансовый 3 6 10" xfId="3074" xr:uid="{00000000-0005-0000-0000-00001E1B0000}"/>
    <cellStyle name="Финансовый 3 6 2" xfId="450" xr:uid="{00000000-0005-0000-0000-00001F1B0000}"/>
    <cellStyle name="Финансовый 3 6 2 2" xfId="1169" xr:uid="{00000000-0005-0000-0000-0000201B0000}"/>
    <cellStyle name="Финансовый 3 6 2 2 2" xfId="6194" xr:uid="{00000000-0005-0000-0000-0000211B0000}"/>
    <cellStyle name="Финансовый 3 6 2 2 3" xfId="3938" xr:uid="{00000000-0005-0000-0000-0000221B0000}"/>
    <cellStyle name="Финансовый 3 6 2 3" xfId="1731" xr:uid="{00000000-0005-0000-0000-0000231B0000}"/>
    <cellStyle name="Финансовый 3 6 2 3 2" xfId="6871" xr:uid="{00000000-0005-0000-0000-0000241B0000}"/>
    <cellStyle name="Финансовый 3 6 2 4" xfId="2435" xr:uid="{00000000-0005-0000-0000-0000251B0000}"/>
    <cellStyle name="Финансовый 3 6 2 4 2" xfId="5326" xr:uid="{00000000-0005-0000-0000-0000261B0000}"/>
    <cellStyle name="Финансовый 3 6 2 5" xfId="4631" xr:uid="{00000000-0005-0000-0000-0000271B0000}"/>
    <cellStyle name="Финансовый 3 6 2 6" xfId="3245" xr:uid="{00000000-0005-0000-0000-0000281B0000}"/>
    <cellStyle name="Финансовый 3 6 3" xfId="621" xr:uid="{00000000-0005-0000-0000-0000291B0000}"/>
    <cellStyle name="Финансовый 3 6 3 2" xfId="1342" xr:uid="{00000000-0005-0000-0000-00002A1B0000}"/>
    <cellStyle name="Финансовый 3 6 3 2 2" xfId="6367" xr:uid="{00000000-0005-0000-0000-00002B1B0000}"/>
    <cellStyle name="Финансовый 3 6 3 2 3" xfId="4109" xr:uid="{00000000-0005-0000-0000-00002C1B0000}"/>
    <cellStyle name="Финансовый 3 6 3 3" xfId="1902" xr:uid="{00000000-0005-0000-0000-00002D1B0000}"/>
    <cellStyle name="Финансовый 3 6 3 3 2" xfId="7043" xr:uid="{00000000-0005-0000-0000-00002E1B0000}"/>
    <cellStyle name="Финансовый 3 6 3 4" xfId="2606" xr:uid="{00000000-0005-0000-0000-00002F1B0000}"/>
    <cellStyle name="Финансовый 3 6 3 4 2" xfId="5497" xr:uid="{00000000-0005-0000-0000-0000301B0000}"/>
    <cellStyle name="Финансовый 3 6 3 5" xfId="4802" xr:uid="{00000000-0005-0000-0000-0000311B0000}"/>
    <cellStyle name="Финансовый 3 6 3 6" xfId="3416" xr:uid="{00000000-0005-0000-0000-0000321B0000}"/>
    <cellStyle name="Финансовый 3 6 4" xfId="802" xr:uid="{00000000-0005-0000-0000-0000331B0000}"/>
    <cellStyle name="Финансовый 3 6 4 2" xfId="2076" xr:uid="{00000000-0005-0000-0000-0000341B0000}"/>
    <cellStyle name="Финансовый 3 6 4 2 2" xfId="5671" xr:uid="{00000000-0005-0000-0000-0000351B0000}"/>
    <cellStyle name="Финансовый 3 6 4 2 3" xfId="4282" xr:uid="{00000000-0005-0000-0000-0000361B0000}"/>
    <cellStyle name="Финансовый 3 6 4 3" xfId="2780" xr:uid="{00000000-0005-0000-0000-0000371B0000}"/>
    <cellStyle name="Финансовый 3 6 4 3 2" xfId="4975" xr:uid="{00000000-0005-0000-0000-0000381B0000}"/>
    <cellStyle name="Финансовый 3 6 4 4" xfId="3589" xr:uid="{00000000-0005-0000-0000-0000391B0000}"/>
    <cellStyle name="Финансовый 3 6 5" xfId="976" xr:uid="{00000000-0005-0000-0000-00003A1B0000}"/>
    <cellStyle name="Финансовый 3 6 5 2" xfId="5844" xr:uid="{00000000-0005-0000-0000-00003B1B0000}"/>
    <cellStyle name="Финансовый 3 6 5 3" xfId="3767" xr:uid="{00000000-0005-0000-0000-00003C1B0000}"/>
    <cellStyle name="Финансовый 3 6 6" xfId="1560" xr:uid="{00000000-0005-0000-0000-00003D1B0000}"/>
    <cellStyle name="Финансовый 3 6 6 2" xfId="6022" xr:uid="{00000000-0005-0000-0000-00003E1B0000}"/>
    <cellStyle name="Финансовый 3 6 7" xfId="2264" xr:uid="{00000000-0005-0000-0000-00003F1B0000}"/>
    <cellStyle name="Финансовый 3 6 7 2" xfId="6701" xr:uid="{00000000-0005-0000-0000-0000401B0000}"/>
    <cellStyle name="Финансовый 3 6 8" xfId="5155" xr:uid="{00000000-0005-0000-0000-0000411B0000}"/>
    <cellStyle name="Финансовый 3 6 9" xfId="4460" xr:uid="{00000000-0005-0000-0000-0000421B0000}"/>
    <cellStyle name="Финансовый 3 7" xfId="279" xr:uid="{00000000-0005-0000-0000-0000431B0000}"/>
    <cellStyle name="Финансовый 3 7 10" xfId="3075" xr:uid="{00000000-0005-0000-0000-0000441B0000}"/>
    <cellStyle name="Финансовый 3 7 2" xfId="451" xr:uid="{00000000-0005-0000-0000-0000451B0000}"/>
    <cellStyle name="Финансовый 3 7 2 2" xfId="1170" xr:uid="{00000000-0005-0000-0000-0000461B0000}"/>
    <cellStyle name="Финансовый 3 7 2 2 2" xfId="6195" xr:uid="{00000000-0005-0000-0000-0000471B0000}"/>
    <cellStyle name="Финансовый 3 7 2 2 3" xfId="3939" xr:uid="{00000000-0005-0000-0000-0000481B0000}"/>
    <cellStyle name="Финансовый 3 7 2 3" xfId="1732" xr:uid="{00000000-0005-0000-0000-0000491B0000}"/>
    <cellStyle name="Финансовый 3 7 2 3 2" xfId="6872" xr:uid="{00000000-0005-0000-0000-00004A1B0000}"/>
    <cellStyle name="Финансовый 3 7 2 4" xfId="2436" xr:uid="{00000000-0005-0000-0000-00004B1B0000}"/>
    <cellStyle name="Финансовый 3 7 2 4 2" xfId="5327" xr:uid="{00000000-0005-0000-0000-00004C1B0000}"/>
    <cellStyle name="Финансовый 3 7 2 5" xfId="4632" xr:uid="{00000000-0005-0000-0000-00004D1B0000}"/>
    <cellStyle name="Финансовый 3 7 2 6" xfId="3246" xr:uid="{00000000-0005-0000-0000-00004E1B0000}"/>
    <cellStyle name="Финансовый 3 7 3" xfId="622" xr:uid="{00000000-0005-0000-0000-00004F1B0000}"/>
    <cellStyle name="Финансовый 3 7 3 2" xfId="1343" xr:uid="{00000000-0005-0000-0000-0000501B0000}"/>
    <cellStyle name="Финансовый 3 7 3 2 2" xfId="6368" xr:uid="{00000000-0005-0000-0000-0000511B0000}"/>
    <cellStyle name="Финансовый 3 7 3 2 3" xfId="4110" xr:uid="{00000000-0005-0000-0000-0000521B0000}"/>
    <cellStyle name="Финансовый 3 7 3 3" xfId="1903" xr:uid="{00000000-0005-0000-0000-0000531B0000}"/>
    <cellStyle name="Финансовый 3 7 3 3 2" xfId="7044" xr:uid="{00000000-0005-0000-0000-0000541B0000}"/>
    <cellStyle name="Финансовый 3 7 3 4" xfId="2607" xr:uid="{00000000-0005-0000-0000-0000551B0000}"/>
    <cellStyle name="Финансовый 3 7 3 4 2" xfId="5498" xr:uid="{00000000-0005-0000-0000-0000561B0000}"/>
    <cellStyle name="Финансовый 3 7 3 5" xfId="4803" xr:uid="{00000000-0005-0000-0000-0000571B0000}"/>
    <cellStyle name="Финансовый 3 7 3 6" xfId="3417" xr:uid="{00000000-0005-0000-0000-0000581B0000}"/>
    <cellStyle name="Финансовый 3 7 4" xfId="803" xr:uid="{00000000-0005-0000-0000-0000591B0000}"/>
    <cellStyle name="Финансовый 3 7 4 2" xfId="2077" xr:uid="{00000000-0005-0000-0000-00005A1B0000}"/>
    <cellStyle name="Финансовый 3 7 4 2 2" xfId="5672" xr:uid="{00000000-0005-0000-0000-00005B1B0000}"/>
    <cellStyle name="Финансовый 3 7 4 2 3" xfId="4283" xr:uid="{00000000-0005-0000-0000-00005C1B0000}"/>
    <cellStyle name="Финансовый 3 7 4 3" xfId="2781" xr:uid="{00000000-0005-0000-0000-00005D1B0000}"/>
    <cellStyle name="Финансовый 3 7 4 3 2" xfId="4976" xr:uid="{00000000-0005-0000-0000-00005E1B0000}"/>
    <cellStyle name="Финансовый 3 7 4 4" xfId="3590" xr:uid="{00000000-0005-0000-0000-00005F1B0000}"/>
    <cellStyle name="Финансовый 3 7 5" xfId="977" xr:uid="{00000000-0005-0000-0000-0000601B0000}"/>
    <cellStyle name="Финансовый 3 7 5 2" xfId="5845" xr:uid="{00000000-0005-0000-0000-0000611B0000}"/>
    <cellStyle name="Финансовый 3 7 5 3" xfId="3768" xr:uid="{00000000-0005-0000-0000-0000621B0000}"/>
    <cellStyle name="Финансовый 3 7 6" xfId="1561" xr:uid="{00000000-0005-0000-0000-0000631B0000}"/>
    <cellStyle name="Финансовый 3 7 6 2" xfId="6023" xr:uid="{00000000-0005-0000-0000-0000641B0000}"/>
    <cellStyle name="Финансовый 3 7 7" xfId="2265" xr:uid="{00000000-0005-0000-0000-0000651B0000}"/>
    <cellStyle name="Финансовый 3 7 7 2" xfId="6702" xr:uid="{00000000-0005-0000-0000-0000661B0000}"/>
    <cellStyle name="Финансовый 3 7 8" xfId="5156" xr:uid="{00000000-0005-0000-0000-0000671B0000}"/>
    <cellStyle name="Финансовый 3 7 9" xfId="4461" xr:uid="{00000000-0005-0000-0000-0000681B0000}"/>
    <cellStyle name="Финансовый 3 8" xfId="110" xr:uid="{00000000-0005-0000-0000-0000691B0000}"/>
    <cellStyle name="Финансовый 3 8 2" xfId="1002" xr:uid="{00000000-0005-0000-0000-00006A1B0000}"/>
    <cellStyle name="Финансовый 3 8 2 2" xfId="6027" xr:uid="{00000000-0005-0000-0000-00006B1B0000}"/>
    <cellStyle name="Финансовый 3 8 2 3" xfId="3600" xr:uid="{00000000-0005-0000-0000-00006C1B0000}"/>
    <cellStyle name="Финансовый 3 8 3" xfId="1393" xr:uid="{00000000-0005-0000-0000-00006D1B0000}"/>
    <cellStyle name="Финансовый 3 8 3 2" xfId="6704" xr:uid="{00000000-0005-0000-0000-00006E1B0000}"/>
    <cellStyle name="Финансовый 3 8 4" xfId="2097" xr:uid="{00000000-0005-0000-0000-00006F1B0000}"/>
    <cellStyle name="Финансовый 3 8 4 2" xfId="4988" xr:uid="{00000000-0005-0000-0000-0000701B0000}"/>
    <cellStyle name="Финансовый 3 8 5" xfId="4293" xr:uid="{00000000-0005-0000-0000-0000711B0000}"/>
    <cellStyle name="Финансовый 3 8 6" xfId="2907" xr:uid="{00000000-0005-0000-0000-0000721B0000}"/>
    <cellStyle name="Финансовый 3 9" xfId="283" xr:uid="{00000000-0005-0000-0000-0000731B0000}"/>
    <cellStyle name="Финансовый 3 9 2" xfId="1325" xr:uid="{00000000-0005-0000-0000-0000741B0000}"/>
    <cellStyle name="Финансовый 3 9 2 2" xfId="6350" xr:uid="{00000000-0005-0000-0000-0000751B0000}"/>
    <cellStyle name="Финансовый 3 9 2 3" xfId="3771" xr:uid="{00000000-0005-0000-0000-0000761B0000}"/>
    <cellStyle name="Финансовый 3 9 3" xfId="1564" xr:uid="{00000000-0005-0000-0000-0000771B0000}"/>
    <cellStyle name="Финансовый 3 9 3 2" xfId="7026" xr:uid="{00000000-0005-0000-0000-0000781B0000}"/>
    <cellStyle name="Финансовый 3 9 4" xfId="2268" xr:uid="{00000000-0005-0000-0000-0000791B0000}"/>
    <cellStyle name="Финансовый 3 9 4 2" xfId="5159" xr:uid="{00000000-0005-0000-0000-00007A1B0000}"/>
    <cellStyle name="Финансовый 3 9 5" xfId="4464" xr:uid="{00000000-0005-0000-0000-00007B1B0000}"/>
    <cellStyle name="Финансовый 3 9 6" xfId="3078" xr:uid="{00000000-0005-0000-0000-00007C1B0000}"/>
    <cellStyle name="Финансовый 4" xfId="1904" xr:uid="{00000000-0005-0000-0000-00007D1B0000}"/>
    <cellStyle name="Финансовый 4 2" xfId="5499" xr:uid="{00000000-0005-0000-0000-00007E1B0000}"/>
    <cellStyle name="Финансовый 5" xfId="2608" xr:uid="{00000000-0005-0000-0000-00007F1B0000}"/>
    <cellStyle name="Формула" xfId="2876" xr:uid="{00000000-0005-0000-0000-0000801B0000}"/>
    <cellStyle name="ФормулаВБ_Мониторинг инвестиций" xfId="2877" xr:uid="{00000000-0005-0000-0000-0000811B0000}"/>
    <cellStyle name="ФормулаНаКонтроль" xfId="2878" xr:uid="{00000000-0005-0000-0000-0000821B0000}"/>
    <cellStyle name="Хороший" xfId="43" builtinId="26" customBuiltin="1"/>
    <cellStyle name="Хороший 2" xfId="101" xr:uid="{00000000-0005-0000-0000-0000841B0000}"/>
    <cellStyle name="Хороший 3" xfId="2879" xr:uid="{00000000-0005-0000-0000-0000851B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95;&#1077;&#1090;%20&#1087;&#1086;%20&#1048;&#1055;-22&#1075;/II%20&#1082;&#1074;/&#1054;&#1090;&#1095;&#1077;&#1090;%202&#1082;&#1074;%202022&#1075;.&#1087;&#1086;%20&#1092;&#1086;&#1088;&#1084;%2010-20%20%20&#1087;&#1088;.%20&#1052;&#1069;%20&#8470;%20%20320/&#1060;&#1086;&#1088;&#1084;&#1099;%20&#1087;&#1088;%20&#1052;&#1069;%20&#8470;320%20&#1085;&#1072;%20&#1086;&#1090;&#1087;&#1088;&#1072;&#1074;&#1082;&#1091;%20&#1086;&#1090;%2009.08.22/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>
      <c r="AC1" s="20" t="s">
        <v>56</v>
      </c>
    </row>
    <row r="2" spans="1:30" ht="18.75">
      <c r="AC2" s="25" t="s">
        <v>0</v>
      </c>
    </row>
    <row r="3" spans="1:30" ht="18.75">
      <c r="AC3" s="25" t="s">
        <v>854</v>
      </c>
    </row>
    <row r="4" spans="1:30" ht="18.75">
      <c r="A4" s="297" t="s">
        <v>222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</row>
    <row r="5" spans="1:30" ht="18.75">
      <c r="A5" s="290" t="s">
        <v>65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150"/>
    </row>
    <row r="6" spans="1:30" ht="18.75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>
      <c r="A7" s="290" t="s">
        <v>851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290"/>
      <c r="Z7" s="290"/>
      <c r="AA7" s="290"/>
      <c r="AB7" s="290"/>
      <c r="AC7" s="290"/>
    </row>
    <row r="8" spans="1:30">
      <c r="A8" s="293" t="s">
        <v>114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93"/>
      <c r="AC8" s="293"/>
    </row>
    <row r="9" spans="1:30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>
      <c r="A10" s="291" t="s">
        <v>21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291"/>
      <c r="Y10" s="291"/>
      <c r="Z10" s="291"/>
      <c r="AA10" s="291"/>
      <c r="AB10" s="291"/>
      <c r="AC10" s="291"/>
    </row>
    <row r="12" spans="1:30" ht="18.75">
      <c r="A12" s="286" t="s">
        <v>856</v>
      </c>
      <c r="B12" s="287"/>
      <c r="C12" s="287"/>
      <c r="D12" s="287"/>
      <c r="E12" s="287"/>
      <c r="F12" s="287"/>
      <c r="G12" s="287"/>
      <c r="H12" s="287"/>
      <c r="I12" s="287"/>
      <c r="J12" s="287"/>
      <c r="K12" s="287"/>
      <c r="L12" s="287"/>
      <c r="M12" s="287"/>
      <c r="N12" s="287"/>
      <c r="O12" s="287"/>
      <c r="P12" s="287"/>
      <c r="Q12" s="287"/>
      <c r="R12" s="287"/>
      <c r="S12" s="287"/>
      <c r="T12" s="287"/>
      <c r="U12" s="287"/>
      <c r="V12" s="287"/>
      <c r="W12" s="287"/>
      <c r="X12" s="287"/>
      <c r="Y12" s="287"/>
      <c r="Z12" s="287"/>
      <c r="AA12" s="287"/>
      <c r="AB12" s="287"/>
      <c r="AC12" s="287"/>
    </row>
    <row r="13" spans="1:30">
      <c r="A13" s="293" t="s">
        <v>855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3"/>
      <c r="AB13" s="293"/>
      <c r="AC13" s="293"/>
    </row>
    <row r="15" spans="1:30" ht="78" customHeight="1">
      <c r="A15" s="298" t="s">
        <v>66</v>
      </c>
      <c r="B15" s="292" t="s">
        <v>20</v>
      </c>
      <c r="C15" s="292" t="s">
        <v>5</v>
      </c>
      <c r="D15" s="292" t="s">
        <v>868</v>
      </c>
      <c r="E15" s="292" t="s">
        <v>869</v>
      </c>
      <c r="F15" s="292" t="s">
        <v>870</v>
      </c>
      <c r="G15" s="292" t="s">
        <v>871</v>
      </c>
      <c r="H15" s="292" t="s">
        <v>872</v>
      </c>
      <c r="I15" s="292"/>
      <c r="J15" s="292"/>
      <c r="K15" s="292"/>
      <c r="L15" s="292"/>
      <c r="M15" s="292"/>
      <c r="N15" s="292"/>
      <c r="O15" s="292"/>
      <c r="P15" s="292"/>
      <c r="Q15" s="292"/>
      <c r="R15" s="292" t="s">
        <v>873</v>
      </c>
      <c r="S15" s="288" t="s">
        <v>817</v>
      </c>
      <c r="T15" s="289"/>
      <c r="U15" s="289"/>
      <c r="V15" s="289"/>
      <c r="W15" s="289"/>
      <c r="X15" s="289"/>
      <c r="Y15" s="289"/>
      <c r="Z15" s="289"/>
      <c r="AA15" s="289"/>
      <c r="AB15" s="289"/>
      <c r="AC15" s="292" t="s">
        <v>7</v>
      </c>
    </row>
    <row r="16" spans="1:30" ht="39" customHeight="1">
      <c r="A16" s="299"/>
      <c r="B16" s="292"/>
      <c r="C16" s="292"/>
      <c r="D16" s="292"/>
      <c r="E16" s="292"/>
      <c r="F16" s="292"/>
      <c r="G16" s="301"/>
      <c r="H16" s="292" t="s">
        <v>9</v>
      </c>
      <c r="I16" s="292"/>
      <c r="J16" s="292"/>
      <c r="K16" s="292"/>
      <c r="L16" s="292"/>
      <c r="M16" s="292" t="s">
        <v>10</v>
      </c>
      <c r="N16" s="292"/>
      <c r="O16" s="292"/>
      <c r="P16" s="292"/>
      <c r="Q16" s="292"/>
      <c r="R16" s="292"/>
      <c r="S16" s="294" t="s">
        <v>27</v>
      </c>
      <c r="T16" s="289"/>
      <c r="U16" s="295" t="s">
        <v>16</v>
      </c>
      <c r="V16" s="295"/>
      <c r="W16" s="295" t="s">
        <v>62</v>
      </c>
      <c r="X16" s="289"/>
      <c r="Y16" s="295" t="s">
        <v>67</v>
      </c>
      <c r="Z16" s="289"/>
      <c r="AA16" s="295" t="s">
        <v>17</v>
      </c>
      <c r="AB16" s="289"/>
      <c r="AC16" s="292"/>
    </row>
    <row r="17" spans="1:29" ht="112.5" customHeight="1">
      <c r="A17" s="299"/>
      <c r="B17" s="292"/>
      <c r="C17" s="292"/>
      <c r="D17" s="292"/>
      <c r="E17" s="292"/>
      <c r="F17" s="292"/>
      <c r="G17" s="301"/>
      <c r="H17" s="296" t="s">
        <v>27</v>
      </c>
      <c r="I17" s="296" t="s">
        <v>16</v>
      </c>
      <c r="J17" s="295" t="s">
        <v>62</v>
      </c>
      <c r="K17" s="296" t="s">
        <v>67</v>
      </c>
      <c r="L17" s="296" t="s">
        <v>17</v>
      </c>
      <c r="M17" s="302" t="s">
        <v>18</v>
      </c>
      <c r="N17" s="302" t="s">
        <v>16</v>
      </c>
      <c r="O17" s="295" t="s">
        <v>62</v>
      </c>
      <c r="P17" s="302" t="s">
        <v>67</v>
      </c>
      <c r="Q17" s="302" t="s">
        <v>17</v>
      </c>
      <c r="R17" s="292"/>
      <c r="S17" s="289"/>
      <c r="T17" s="289"/>
      <c r="U17" s="295"/>
      <c r="V17" s="295"/>
      <c r="W17" s="289"/>
      <c r="X17" s="289"/>
      <c r="Y17" s="289"/>
      <c r="Z17" s="289"/>
      <c r="AA17" s="289"/>
      <c r="AB17" s="289"/>
      <c r="AC17" s="292"/>
    </row>
    <row r="18" spans="1:29" ht="64.5" customHeight="1">
      <c r="A18" s="300"/>
      <c r="B18" s="292"/>
      <c r="C18" s="292"/>
      <c r="D18" s="292"/>
      <c r="E18" s="292"/>
      <c r="F18" s="292"/>
      <c r="G18" s="301"/>
      <c r="H18" s="296"/>
      <c r="I18" s="296"/>
      <c r="J18" s="295"/>
      <c r="K18" s="296"/>
      <c r="L18" s="296"/>
      <c r="M18" s="302"/>
      <c r="N18" s="302"/>
      <c r="O18" s="295"/>
      <c r="P18" s="302"/>
      <c r="Q18" s="302"/>
      <c r="R18" s="292"/>
      <c r="S18" s="143" t="s">
        <v>874</v>
      </c>
      <c r="T18" s="143" t="s">
        <v>8</v>
      </c>
      <c r="U18" s="143" t="s">
        <v>874</v>
      </c>
      <c r="V18" s="143" t="s">
        <v>8</v>
      </c>
      <c r="W18" s="143" t="s">
        <v>874</v>
      </c>
      <c r="X18" s="143" t="s">
        <v>8</v>
      </c>
      <c r="Y18" s="143" t="s">
        <v>874</v>
      </c>
      <c r="Z18" s="143" t="s">
        <v>8</v>
      </c>
      <c r="AA18" s="143" t="s">
        <v>874</v>
      </c>
      <c r="AB18" s="143" t="s">
        <v>8</v>
      </c>
      <c r="AC18" s="292"/>
    </row>
    <row r="19" spans="1:29" ht="23.25" customHeight="1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>
      <c r="A21" s="303" t="s">
        <v>115</v>
      </c>
      <c r="B21" s="304"/>
      <c r="C21" s="30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>
      <c r="A23" s="309" t="s">
        <v>849</v>
      </c>
      <c r="B23" s="309"/>
      <c r="C23" s="309"/>
      <c r="D23" s="309"/>
      <c r="E23" s="309"/>
      <c r="F23" s="309"/>
      <c r="G23" s="30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>
      <c r="J26" s="306"/>
    </row>
    <row r="27" spans="1:29">
      <c r="J27" s="307"/>
    </row>
    <row r="28" spans="1:29">
      <c r="J28" s="307"/>
    </row>
    <row r="29" spans="1:29">
      <c r="J29" s="30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X116"/>
  <sheetViews>
    <sheetView tabSelected="1" view="pageBreakPreview" zoomScaleNormal="70" zoomScaleSheetLayoutView="100" workbookViewId="0">
      <selection activeCell="A14" sqref="A14:BC14"/>
    </sheetView>
  </sheetViews>
  <sheetFormatPr defaultRowHeight="12"/>
  <cols>
    <col min="1" max="1" width="8.375" style="206" customWidth="1"/>
    <col min="2" max="2" width="81.875" style="206" customWidth="1"/>
    <col min="3" max="3" width="14.625" style="206" customWidth="1"/>
    <col min="4" max="4" width="7.125" style="206" customWidth="1"/>
    <col min="5" max="6" width="6.25" style="206" customWidth="1"/>
    <col min="7" max="7" width="7" style="206" customWidth="1"/>
    <col min="8" max="8" width="6.25" style="206" customWidth="1"/>
    <col min="9" max="9" width="6.5" style="206" customWidth="1"/>
    <col min="10" max="11" width="6.25" style="206" customWidth="1"/>
    <col min="12" max="12" width="5.75" style="206" customWidth="1"/>
    <col min="13" max="16" width="6.25" style="206" customWidth="1"/>
    <col min="17" max="17" width="6" style="206" customWidth="1"/>
    <col min="18" max="21" width="6.25" style="206" customWidth="1"/>
    <col min="22" max="22" width="6.375" style="206" customWidth="1"/>
    <col min="23" max="26" width="6.25" style="206" customWidth="1"/>
    <col min="27" max="27" width="6.125" style="206" customWidth="1"/>
    <col min="28" max="29" width="6.25" style="206" customWidth="1"/>
    <col min="30" max="30" width="6.125" style="206" customWidth="1"/>
    <col min="31" max="32" width="6.25" style="206" customWidth="1"/>
    <col min="33" max="33" width="6.75" style="206" customWidth="1"/>
    <col min="34" max="34" width="6.25" style="206" customWidth="1"/>
    <col min="35" max="35" width="7.375" style="206" customWidth="1"/>
    <col min="36" max="37" width="6.25" style="206" customWidth="1"/>
    <col min="38" max="38" width="6" style="206" customWidth="1"/>
    <col min="39" max="42" width="6.25" style="206" customWidth="1"/>
    <col min="43" max="43" width="6" style="206" customWidth="1"/>
    <col min="44" max="47" width="6.25" style="206" customWidth="1"/>
    <col min="48" max="48" width="6.125" style="206" customWidth="1"/>
    <col min="49" max="50" width="6.25" style="206" customWidth="1"/>
    <col min="51" max="51" width="14.125" style="206" customWidth="1"/>
    <col min="52" max="52" width="6.25" style="206" customWidth="1"/>
    <col min="53" max="53" width="6.625" style="206" customWidth="1"/>
    <col min="54" max="55" width="6.25" style="206" customWidth="1"/>
    <col min="56" max="276" width="9" style="206"/>
    <col min="277" max="277" width="36.875" style="206" bestFit="1" customWidth="1"/>
    <col min="278" max="278" width="7.125" style="206" customWidth="1"/>
    <col min="279" max="279" width="6" style="206" customWidth="1"/>
    <col min="280" max="280" width="5.75" style="206" customWidth="1"/>
    <col min="281" max="281" width="10.5" style="206" customWidth="1"/>
    <col min="282" max="282" width="7.5" style="206" customWidth="1"/>
    <col min="283" max="283" width="6.375" style="206" customWidth="1"/>
    <col min="284" max="284" width="6.5" style="206" customWidth="1"/>
    <col min="285" max="285" width="6.375" style="206" customWidth="1"/>
    <col min="286" max="286" width="7.875" style="206" customWidth="1"/>
    <col min="287" max="287" width="7.75" style="206" customWidth="1"/>
    <col min="288" max="291" width="6.5" style="206" customWidth="1"/>
    <col min="292" max="292" width="6.875" style="206" customWidth="1"/>
    <col min="293" max="293" width="9" style="206"/>
    <col min="294" max="294" width="6.125" style="206" customWidth="1"/>
    <col min="295" max="295" width="7.5" style="206" customWidth="1"/>
    <col min="296" max="296" width="7.625" style="206" customWidth="1"/>
    <col min="297" max="297" width="7.75" style="206" customWidth="1"/>
    <col min="298" max="298" width="10.125" style="206" bestFit="1" customWidth="1"/>
    <col min="299" max="299" width="12" style="206" customWidth="1"/>
    <col min="300" max="300" width="10.25" style="206" bestFit="1" customWidth="1"/>
    <col min="301" max="301" width="8.75" style="206" bestFit="1" customWidth="1"/>
    <col min="302" max="302" width="7.75" style="206" customWidth="1"/>
    <col min="303" max="303" width="9.125" style="206" customWidth="1"/>
    <col min="304" max="304" width="9.875" style="206" customWidth="1"/>
    <col min="305" max="305" width="7.75" style="206" customWidth="1"/>
    <col min="306" max="306" width="9.375" style="206" customWidth="1"/>
    <col min="307" max="307" width="9" style="206"/>
    <col min="308" max="308" width="5.875" style="206" customWidth="1"/>
    <col min="309" max="309" width="7.125" style="206" customWidth="1"/>
    <col min="310" max="310" width="8.125" style="206" customWidth="1"/>
    <col min="311" max="311" width="10.25" style="206" customWidth="1"/>
    <col min="312" max="532" width="9" style="206"/>
    <col min="533" max="533" width="36.875" style="206" bestFit="1" customWidth="1"/>
    <col min="534" max="534" width="7.125" style="206" customWidth="1"/>
    <col min="535" max="535" width="6" style="206" customWidth="1"/>
    <col min="536" max="536" width="5.75" style="206" customWidth="1"/>
    <col min="537" max="537" width="10.5" style="206" customWidth="1"/>
    <col min="538" max="538" width="7.5" style="206" customWidth="1"/>
    <col min="539" max="539" width="6.375" style="206" customWidth="1"/>
    <col min="540" max="540" width="6.5" style="206" customWidth="1"/>
    <col min="541" max="541" width="6.375" style="206" customWidth="1"/>
    <col min="542" max="542" width="7.875" style="206" customWidth="1"/>
    <col min="543" max="543" width="7.75" style="206" customWidth="1"/>
    <col min="544" max="547" width="6.5" style="206" customWidth="1"/>
    <col min="548" max="548" width="6.875" style="206" customWidth="1"/>
    <col min="549" max="549" width="9" style="206"/>
    <col min="550" max="550" width="6.125" style="206" customWidth="1"/>
    <col min="551" max="551" width="7.5" style="206" customWidth="1"/>
    <col min="552" max="552" width="7.625" style="206" customWidth="1"/>
    <col min="553" max="553" width="7.75" style="206" customWidth="1"/>
    <col min="554" max="554" width="10.125" style="206" bestFit="1" customWidth="1"/>
    <col min="555" max="555" width="12" style="206" customWidth="1"/>
    <col min="556" max="556" width="10.25" style="206" bestFit="1" customWidth="1"/>
    <col min="557" max="557" width="8.75" style="206" bestFit="1" customWidth="1"/>
    <col min="558" max="558" width="7.75" style="206" customWidth="1"/>
    <col min="559" max="559" width="9.125" style="206" customWidth="1"/>
    <col min="560" max="560" width="9.875" style="206" customWidth="1"/>
    <col min="561" max="561" width="7.75" style="206" customWidth="1"/>
    <col min="562" max="562" width="9.375" style="206" customWidth="1"/>
    <col min="563" max="563" width="9" style="206"/>
    <col min="564" max="564" width="5.875" style="206" customWidth="1"/>
    <col min="565" max="565" width="7.125" style="206" customWidth="1"/>
    <col min="566" max="566" width="8.125" style="206" customWidth="1"/>
    <col min="567" max="567" width="10.25" style="206" customWidth="1"/>
    <col min="568" max="788" width="9" style="206"/>
    <col min="789" max="789" width="36.875" style="206" bestFit="1" customWidth="1"/>
    <col min="790" max="790" width="7.125" style="206" customWidth="1"/>
    <col min="791" max="791" width="6" style="206" customWidth="1"/>
    <col min="792" max="792" width="5.75" style="206" customWidth="1"/>
    <col min="793" max="793" width="10.5" style="206" customWidth="1"/>
    <col min="794" max="794" width="7.5" style="206" customWidth="1"/>
    <col min="795" max="795" width="6.375" style="206" customWidth="1"/>
    <col min="796" max="796" width="6.5" style="206" customWidth="1"/>
    <col min="797" max="797" width="6.375" style="206" customWidth="1"/>
    <col min="798" max="798" width="7.875" style="206" customWidth="1"/>
    <col min="799" max="799" width="7.75" style="206" customWidth="1"/>
    <col min="800" max="803" width="6.5" style="206" customWidth="1"/>
    <col min="804" max="804" width="6.875" style="206" customWidth="1"/>
    <col min="805" max="805" width="9" style="206"/>
    <col min="806" max="806" width="6.125" style="206" customWidth="1"/>
    <col min="807" max="807" width="7.5" style="206" customWidth="1"/>
    <col min="808" max="808" width="7.625" style="206" customWidth="1"/>
    <col min="809" max="809" width="7.75" style="206" customWidth="1"/>
    <col min="810" max="810" width="10.125" style="206" bestFit="1" customWidth="1"/>
    <col min="811" max="811" width="12" style="206" customWidth="1"/>
    <col min="812" max="812" width="10.25" style="206" bestFit="1" customWidth="1"/>
    <col min="813" max="813" width="8.75" style="206" bestFit="1" customWidth="1"/>
    <col min="814" max="814" width="7.75" style="206" customWidth="1"/>
    <col min="815" max="815" width="9.125" style="206" customWidth="1"/>
    <col min="816" max="816" width="9.875" style="206" customWidth="1"/>
    <col min="817" max="817" width="7.75" style="206" customWidth="1"/>
    <col min="818" max="818" width="9.375" style="206" customWidth="1"/>
    <col min="819" max="819" width="9" style="206"/>
    <col min="820" max="820" width="5.875" style="206" customWidth="1"/>
    <col min="821" max="821" width="7.125" style="206" customWidth="1"/>
    <col min="822" max="822" width="8.125" style="206" customWidth="1"/>
    <col min="823" max="823" width="10.25" style="206" customWidth="1"/>
    <col min="824" max="1044" width="9" style="206"/>
    <col min="1045" max="1045" width="36.875" style="206" bestFit="1" customWidth="1"/>
    <col min="1046" max="1046" width="7.125" style="206" customWidth="1"/>
    <col min="1047" max="1047" width="6" style="206" customWidth="1"/>
    <col min="1048" max="1048" width="5.75" style="206" customWidth="1"/>
    <col min="1049" max="1049" width="10.5" style="206" customWidth="1"/>
    <col min="1050" max="1050" width="7.5" style="206" customWidth="1"/>
    <col min="1051" max="1051" width="6.375" style="206" customWidth="1"/>
    <col min="1052" max="1052" width="6.5" style="206" customWidth="1"/>
    <col min="1053" max="1053" width="6.375" style="206" customWidth="1"/>
    <col min="1054" max="1054" width="7.875" style="206" customWidth="1"/>
    <col min="1055" max="1055" width="7.75" style="206" customWidth="1"/>
    <col min="1056" max="1059" width="6.5" style="206" customWidth="1"/>
    <col min="1060" max="1060" width="6.875" style="206" customWidth="1"/>
    <col min="1061" max="1061" width="9" style="206"/>
    <col min="1062" max="1062" width="6.125" style="206" customWidth="1"/>
    <col min="1063" max="1063" width="7.5" style="206" customWidth="1"/>
    <col min="1064" max="1064" width="7.625" style="206" customWidth="1"/>
    <col min="1065" max="1065" width="7.75" style="206" customWidth="1"/>
    <col min="1066" max="1066" width="10.125" style="206" bestFit="1" customWidth="1"/>
    <col min="1067" max="1067" width="12" style="206" customWidth="1"/>
    <col min="1068" max="1068" width="10.25" style="206" bestFit="1" customWidth="1"/>
    <col min="1069" max="1069" width="8.75" style="206" bestFit="1" customWidth="1"/>
    <col min="1070" max="1070" width="7.75" style="206" customWidth="1"/>
    <col min="1071" max="1071" width="9.125" style="206" customWidth="1"/>
    <col min="1072" max="1072" width="9.875" style="206" customWidth="1"/>
    <col min="1073" max="1073" width="7.75" style="206" customWidth="1"/>
    <col min="1074" max="1074" width="9.375" style="206" customWidth="1"/>
    <col min="1075" max="1075" width="9" style="206"/>
    <col min="1076" max="1076" width="5.875" style="206" customWidth="1"/>
    <col min="1077" max="1077" width="7.125" style="206" customWidth="1"/>
    <col min="1078" max="1078" width="8.125" style="206" customWidth="1"/>
    <col min="1079" max="1079" width="10.25" style="206" customWidth="1"/>
    <col min="1080" max="1300" width="9" style="206"/>
    <col min="1301" max="1301" width="36.875" style="206" bestFit="1" customWidth="1"/>
    <col min="1302" max="1302" width="7.125" style="206" customWidth="1"/>
    <col min="1303" max="1303" width="6" style="206" customWidth="1"/>
    <col min="1304" max="1304" width="5.75" style="206" customWidth="1"/>
    <col min="1305" max="1305" width="10.5" style="206" customWidth="1"/>
    <col min="1306" max="1306" width="7.5" style="206" customWidth="1"/>
    <col min="1307" max="1307" width="6.375" style="206" customWidth="1"/>
    <col min="1308" max="1308" width="6.5" style="206" customWidth="1"/>
    <col min="1309" max="1309" width="6.375" style="206" customWidth="1"/>
    <col min="1310" max="1310" width="7.875" style="206" customWidth="1"/>
    <col min="1311" max="1311" width="7.75" style="206" customWidth="1"/>
    <col min="1312" max="1315" width="6.5" style="206" customWidth="1"/>
    <col min="1316" max="1316" width="6.875" style="206" customWidth="1"/>
    <col min="1317" max="1317" width="9" style="206"/>
    <col min="1318" max="1318" width="6.125" style="206" customWidth="1"/>
    <col min="1319" max="1319" width="7.5" style="206" customWidth="1"/>
    <col min="1320" max="1320" width="7.625" style="206" customWidth="1"/>
    <col min="1321" max="1321" width="7.75" style="206" customWidth="1"/>
    <col min="1322" max="1322" width="10.125" style="206" bestFit="1" customWidth="1"/>
    <col min="1323" max="1323" width="12" style="206" customWidth="1"/>
    <col min="1324" max="1324" width="10.25" style="206" bestFit="1" customWidth="1"/>
    <col min="1325" max="1325" width="8.75" style="206" bestFit="1" customWidth="1"/>
    <col min="1326" max="1326" width="7.75" style="206" customWidth="1"/>
    <col min="1327" max="1327" width="9.125" style="206" customWidth="1"/>
    <col min="1328" max="1328" width="9.875" style="206" customWidth="1"/>
    <col min="1329" max="1329" width="7.75" style="206" customWidth="1"/>
    <col min="1330" max="1330" width="9.375" style="206" customWidth="1"/>
    <col min="1331" max="1331" width="9" style="206"/>
    <col min="1332" max="1332" width="5.875" style="206" customWidth="1"/>
    <col min="1333" max="1333" width="7.125" style="206" customWidth="1"/>
    <col min="1334" max="1334" width="8.125" style="206" customWidth="1"/>
    <col min="1335" max="1335" width="10.25" style="206" customWidth="1"/>
    <col min="1336" max="1556" width="9" style="206"/>
    <col min="1557" max="1557" width="36.875" style="206" bestFit="1" customWidth="1"/>
    <col min="1558" max="1558" width="7.125" style="206" customWidth="1"/>
    <col min="1559" max="1559" width="6" style="206" customWidth="1"/>
    <col min="1560" max="1560" width="5.75" style="206" customWidth="1"/>
    <col min="1561" max="1561" width="10.5" style="206" customWidth="1"/>
    <col min="1562" max="1562" width="7.5" style="206" customWidth="1"/>
    <col min="1563" max="1563" width="6.375" style="206" customWidth="1"/>
    <col min="1564" max="1564" width="6.5" style="206" customWidth="1"/>
    <col min="1565" max="1565" width="6.375" style="206" customWidth="1"/>
    <col min="1566" max="1566" width="7.875" style="206" customWidth="1"/>
    <col min="1567" max="1567" width="7.75" style="206" customWidth="1"/>
    <col min="1568" max="1571" width="6.5" style="206" customWidth="1"/>
    <col min="1572" max="1572" width="6.875" style="206" customWidth="1"/>
    <col min="1573" max="1573" width="9" style="206"/>
    <col min="1574" max="1574" width="6.125" style="206" customWidth="1"/>
    <col min="1575" max="1575" width="7.5" style="206" customWidth="1"/>
    <col min="1576" max="1576" width="7.625" style="206" customWidth="1"/>
    <col min="1577" max="1577" width="7.75" style="206" customWidth="1"/>
    <col min="1578" max="1578" width="10.125" style="206" bestFit="1" customWidth="1"/>
    <col min="1579" max="1579" width="12" style="206" customWidth="1"/>
    <col min="1580" max="1580" width="10.25" style="206" bestFit="1" customWidth="1"/>
    <col min="1581" max="1581" width="8.75" style="206" bestFit="1" customWidth="1"/>
    <col min="1582" max="1582" width="7.75" style="206" customWidth="1"/>
    <col min="1583" max="1583" width="9.125" style="206" customWidth="1"/>
    <col min="1584" max="1584" width="9.875" style="206" customWidth="1"/>
    <col min="1585" max="1585" width="7.75" style="206" customWidth="1"/>
    <col min="1586" max="1586" width="9.375" style="206" customWidth="1"/>
    <col min="1587" max="1587" width="9" style="206"/>
    <col min="1588" max="1588" width="5.875" style="206" customWidth="1"/>
    <col min="1589" max="1589" width="7.125" style="206" customWidth="1"/>
    <col min="1590" max="1590" width="8.125" style="206" customWidth="1"/>
    <col min="1591" max="1591" width="10.25" style="206" customWidth="1"/>
    <col min="1592" max="1812" width="9" style="206"/>
    <col min="1813" max="1813" width="36.875" style="206" bestFit="1" customWidth="1"/>
    <col min="1814" max="1814" width="7.125" style="206" customWidth="1"/>
    <col min="1815" max="1815" width="6" style="206" customWidth="1"/>
    <col min="1816" max="1816" width="5.75" style="206" customWidth="1"/>
    <col min="1817" max="1817" width="10.5" style="206" customWidth="1"/>
    <col min="1818" max="1818" width="7.5" style="206" customWidth="1"/>
    <col min="1819" max="1819" width="6.375" style="206" customWidth="1"/>
    <col min="1820" max="1820" width="6.5" style="206" customWidth="1"/>
    <col min="1821" max="1821" width="6.375" style="206" customWidth="1"/>
    <col min="1822" max="1822" width="7.875" style="206" customWidth="1"/>
    <col min="1823" max="1823" width="7.75" style="206" customWidth="1"/>
    <col min="1824" max="1827" width="6.5" style="206" customWidth="1"/>
    <col min="1828" max="1828" width="6.875" style="206" customWidth="1"/>
    <col min="1829" max="1829" width="9" style="206"/>
    <col min="1830" max="1830" width="6.125" style="206" customWidth="1"/>
    <col min="1831" max="1831" width="7.5" style="206" customWidth="1"/>
    <col min="1832" max="1832" width="7.625" style="206" customWidth="1"/>
    <col min="1833" max="1833" width="7.75" style="206" customWidth="1"/>
    <col min="1834" max="1834" width="10.125" style="206" bestFit="1" customWidth="1"/>
    <col min="1835" max="1835" width="12" style="206" customWidth="1"/>
    <col min="1836" max="1836" width="10.25" style="206" bestFit="1" customWidth="1"/>
    <col min="1837" max="1837" width="8.75" style="206" bestFit="1" customWidth="1"/>
    <col min="1838" max="1838" width="7.75" style="206" customWidth="1"/>
    <col min="1839" max="1839" width="9.125" style="206" customWidth="1"/>
    <col min="1840" max="1840" width="9.875" style="206" customWidth="1"/>
    <col min="1841" max="1841" width="7.75" style="206" customWidth="1"/>
    <col min="1842" max="1842" width="9.375" style="206" customWidth="1"/>
    <col min="1843" max="1843" width="9" style="206"/>
    <col min="1844" max="1844" width="5.875" style="206" customWidth="1"/>
    <col min="1845" max="1845" width="7.125" style="206" customWidth="1"/>
    <col min="1846" max="1846" width="8.125" style="206" customWidth="1"/>
    <col min="1847" max="1847" width="10.25" style="206" customWidth="1"/>
    <col min="1848" max="2068" width="9" style="206"/>
    <col min="2069" max="2069" width="36.875" style="206" bestFit="1" customWidth="1"/>
    <col min="2070" max="2070" width="7.125" style="206" customWidth="1"/>
    <col min="2071" max="2071" width="6" style="206" customWidth="1"/>
    <col min="2072" max="2072" width="5.75" style="206" customWidth="1"/>
    <col min="2073" max="2073" width="10.5" style="206" customWidth="1"/>
    <col min="2074" max="2074" width="7.5" style="206" customWidth="1"/>
    <col min="2075" max="2075" width="6.375" style="206" customWidth="1"/>
    <col min="2076" max="2076" width="6.5" style="206" customWidth="1"/>
    <col min="2077" max="2077" width="6.375" style="206" customWidth="1"/>
    <col min="2078" max="2078" width="7.875" style="206" customWidth="1"/>
    <col min="2079" max="2079" width="7.75" style="206" customWidth="1"/>
    <col min="2080" max="2083" width="6.5" style="206" customWidth="1"/>
    <col min="2084" max="2084" width="6.875" style="206" customWidth="1"/>
    <col min="2085" max="2085" width="9" style="206"/>
    <col min="2086" max="2086" width="6.125" style="206" customWidth="1"/>
    <col min="2087" max="2087" width="7.5" style="206" customWidth="1"/>
    <col min="2088" max="2088" width="7.625" style="206" customWidth="1"/>
    <col min="2089" max="2089" width="7.75" style="206" customWidth="1"/>
    <col min="2090" max="2090" width="10.125" style="206" bestFit="1" customWidth="1"/>
    <col min="2091" max="2091" width="12" style="206" customWidth="1"/>
    <col min="2092" max="2092" width="10.25" style="206" bestFit="1" customWidth="1"/>
    <col min="2093" max="2093" width="8.75" style="206" bestFit="1" customWidth="1"/>
    <col min="2094" max="2094" width="7.75" style="206" customWidth="1"/>
    <col min="2095" max="2095" width="9.125" style="206" customWidth="1"/>
    <col min="2096" max="2096" width="9.875" style="206" customWidth="1"/>
    <col min="2097" max="2097" width="7.75" style="206" customWidth="1"/>
    <col min="2098" max="2098" width="9.375" style="206" customWidth="1"/>
    <col min="2099" max="2099" width="9" style="206"/>
    <col min="2100" max="2100" width="5.875" style="206" customWidth="1"/>
    <col min="2101" max="2101" width="7.125" style="206" customWidth="1"/>
    <col min="2102" max="2102" width="8.125" style="206" customWidth="1"/>
    <col min="2103" max="2103" width="10.25" style="206" customWidth="1"/>
    <col min="2104" max="2324" width="9" style="206"/>
    <col min="2325" max="2325" width="36.875" style="206" bestFit="1" customWidth="1"/>
    <col min="2326" max="2326" width="7.125" style="206" customWidth="1"/>
    <col min="2327" max="2327" width="6" style="206" customWidth="1"/>
    <col min="2328" max="2328" width="5.75" style="206" customWidth="1"/>
    <col min="2329" max="2329" width="10.5" style="206" customWidth="1"/>
    <col min="2330" max="2330" width="7.5" style="206" customWidth="1"/>
    <col min="2331" max="2331" width="6.375" style="206" customWidth="1"/>
    <col min="2332" max="2332" width="6.5" style="206" customWidth="1"/>
    <col min="2333" max="2333" width="6.375" style="206" customWidth="1"/>
    <col min="2334" max="2334" width="7.875" style="206" customWidth="1"/>
    <col min="2335" max="2335" width="7.75" style="206" customWidth="1"/>
    <col min="2336" max="2339" width="6.5" style="206" customWidth="1"/>
    <col min="2340" max="2340" width="6.875" style="206" customWidth="1"/>
    <col min="2341" max="2341" width="9" style="206"/>
    <col min="2342" max="2342" width="6.125" style="206" customWidth="1"/>
    <col min="2343" max="2343" width="7.5" style="206" customWidth="1"/>
    <col min="2344" max="2344" width="7.625" style="206" customWidth="1"/>
    <col min="2345" max="2345" width="7.75" style="206" customWidth="1"/>
    <col min="2346" max="2346" width="10.125" style="206" bestFit="1" customWidth="1"/>
    <col min="2347" max="2347" width="12" style="206" customWidth="1"/>
    <col min="2348" max="2348" width="10.25" style="206" bestFit="1" customWidth="1"/>
    <col min="2349" max="2349" width="8.75" style="206" bestFit="1" customWidth="1"/>
    <col min="2350" max="2350" width="7.75" style="206" customWidth="1"/>
    <col min="2351" max="2351" width="9.125" style="206" customWidth="1"/>
    <col min="2352" max="2352" width="9.875" style="206" customWidth="1"/>
    <col min="2353" max="2353" width="7.75" style="206" customWidth="1"/>
    <col min="2354" max="2354" width="9.375" style="206" customWidth="1"/>
    <col min="2355" max="2355" width="9" style="206"/>
    <col min="2356" max="2356" width="5.875" style="206" customWidth="1"/>
    <col min="2357" max="2357" width="7.125" style="206" customWidth="1"/>
    <col min="2358" max="2358" width="8.125" style="206" customWidth="1"/>
    <col min="2359" max="2359" width="10.25" style="206" customWidth="1"/>
    <col min="2360" max="2580" width="9" style="206"/>
    <col min="2581" max="2581" width="36.875" style="206" bestFit="1" customWidth="1"/>
    <col min="2582" max="2582" width="7.125" style="206" customWidth="1"/>
    <col min="2583" max="2583" width="6" style="206" customWidth="1"/>
    <col min="2584" max="2584" width="5.75" style="206" customWidth="1"/>
    <col min="2585" max="2585" width="10.5" style="206" customWidth="1"/>
    <col min="2586" max="2586" width="7.5" style="206" customWidth="1"/>
    <col min="2587" max="2587" width="6.375" style="206" customWidth="1"/>
    <col min="2588" max="2588" width="6.5" style="206" customWidth="1"/>
    <col min="2589" max="2589" width="6.375" style="206" customWidth="1"/>
    <col min="2590" max="2590" width="7.875" style="206" customWidth="1"/>
    <col min="2591" max="2591" width="7.75" style="206" customWidth="1"/>
    <col min="2592" max="2595" width="6.5" style="206" customWidth="1"/>
    <col min="2596" max="2596" width="6.875" style="206" customWidth="1"/>
    <col min="2597" max="2597" width="9" style="206"/>
    <col min="2598" max="2598" width="6.125" style="206" customWidth="1"/>
    <col min="2599" max="2599" width="7.5" style="206" customWidth="1"/>
    <col min="2600" max="2600" width="7.625" style="206" customWidth="1"/>
    <col min="2601" max="2601" width="7.75" style="206" customWidth="1"/>
    <col min="2602" max="2602" width="10.125" style="206" bestFit="1" customWidth="1"/>
    <col min="2603" max="2603" width="12" style="206" customWidth="1"/>
    <col min="2604" max="2604" width="10.25" style="206" bestFit="1" customWidth="1"/>
    <col min="2605" max="2605" width="8.75" style="206" bestFit="1" customWidth="1"/>
    <col min="2606" max="2606" width="7.75" style="206" customWidth="1"/>
    <col min="2607" max="2607" width="9.125" style="206" customWidth="1"/>
    <col min="2608" max="2608" width="9.875" style="206" customWidth="1"/>
    <col min="2609" max="2609" width="7.75" style="206" customWidth="1"/>
    <col min="2610" max="2610" width="9.375" style="206" customWidth="1"/>
    <col min="2611" max="2611" width="9" style="206"/>
    <col min="2612" max="2612" width="5.875" style="206" customWidth="1"/>
    <col min="2613" max="2613" width="7.125" style="206" customWidth="1"/>
    <col min="2614" max="2614" width="8.125" style="206" customWidth="1"/>
    <col min="2615" max="2615" width="10.25" style="206" customWidth="1"/>
    <col min="2616" max="2836" width="9" style="206"/>
    <col min="2837" max="2837" width="36.875" style="206" bestFit="1" customWidth="1"/>
    <col min="2838" max="2838" width="7.125" style="206" customWidth="1"/>
    <col min="2839" max="2839" width="6" style="206" customWidth="1"/>
    <col min="2840" max="2840" width="5.75" style="206" customWidth="1"/>
    <col min="2841" max="2841" width="10.5" style="206" customWidth="1"/>
    <col min="2842" max="2842" width="7.5" style="206" customWidth="1"/>
    <col min="2843" max="2843" width="6.375" style="206" customWidth="1"/>
    <col min="2844" max="2844" width="6.5" style="206" customWidth="1"/>
    <col min="2845" max="2845" width="6.375" style="206" customWidth="1"/>
    <col min="2846" max="2846" width="7.875" style="206" customWidth="1"/>
    <col min="2847" max="2847" width="7.75" style="206" customWidth="1"/>
    <col min="2848" max="2851" width="6.5" style="206" customWidth="1"/>
    <col min="2852" max="2852" width="6.875" style="206" customWidth="1"/>
    <col min="2853" max="2853" width="9" style="206"/>
    <col min="2854" max="2854" width="6.125" style="206" customWidth="1"/>
    <col min="2855" max="2855" width="7.5" style="206" customWidth="1"/>
    <col min="2856" max="2856" width="7.625" style="206" customWidth="1"/>
    <col min="2857" max="2857" width="7.75" style="206" customWidth="1"/>
    <col min="2858" max="2858" width="10.125" style="206" bestFit="1" customWidth="1"/>
    <col min="2859" max="2859" width="12" style="206" customWidth="1"/>
    <col min="2860" max="2860" width="10.25" style="206" bestFit="1" customWidth="1"/>
    <col min="2861" max="2861" width="8.75" style="206" bestFit="1" customWidth="1"/>
    <col min="2862" max="2862" width="7.75" style="206" customWidth="1"/>
    <col min="2863" max="2863" width="9.125" style="206" customWidth="1"/>
    <col min="2864" max="2864" width="9.875" style="206" customWidth="1"/>
    <col min="2865" max="2865" width="7.75" style="206" customWidth="1"/>
    <col min="2866" max="2866" width="9.375" style="206" customWidth="1"/>
    <col min="2867" max="2867" width="9" style="206"/>
    <col min="2868" max="2868" width="5.875" style="206" customWidth="1"/>
    <col min="2869" max="2869" width="7.125" style="206" customWidth="1"/>
    <col min="2870" max="2870" width="8.125" style="206" customWidth="1"/>
    <col min="2871" max="2871" width="10.25" style="206" customWidth="1"/>
    <col min="2872" max="3092" width="9" style="206"/>
    <col min="3093" max="3093" width="36.875" style="206" bestFit="1" customWidth="1"/>
    <col min="3094" max="3094" width="7.125" style="206" customWidth="1"/>
    <col min="3095" max="3095" width="6" style="206" customWidth="1"/>
    <col min="3096" max="3096" width="5.75" style="206" customWidth="1"/>
    <col min="3097" max="3097" width="10.5" style="206" customWidth="1"/>
    <col min="3098" max="3098" width="7.5" style="206" customWidth="1"/>
    <col min="3099" max="3099" width="6.375" style="206" customWidth="1"/>
    <col min="3100" max="3100" width="6.5" style="206" customWidth="1"/>
    <col min="3101" max="3101" width="6.375" style="206" customWidth="1"/>
    <col min="3102" max="3102" width="7.875" style="206" customWidth="1"/>
    <col min="3103" max="3103" width="7.75" style="206" customWidth="1"/>
    <col min="3104" max="3107" width="6.5" style="206" customWidth="1"/>
    <col min="3108" max="3108" width="6.875" style="206" customWidth="1"/>
    <col min="3109" max="3109" width="9" style="206"/>
    <col min="3110" max="3110" width="6.125" style="206" customWidth="1"/>
    <col min="3111" max="3111" width="7.5" style="206" customWidth="1"/>
    <col min="3112" max="3112" width="7.625" style="206" customWidth="1"/>
    <col min="3113" max="3113" width="7.75" style="206" customWidth="1"/>
    <col min="3114" max="3114" width="10.125" style="206" bestFit="1" customWidth="1"/>
    <col min="3115" max="3115" width="12" style="206" customWidth="1"/>
    <col min="3116" max="3116" width="10.25" style="206" bestFit="1" customWidth="1"/>
    <col min="3117" max="3117" width="8.75" style="206" bestFit="1" customWidth="1"/>
    <col min="3118" max="3118" width="7.75" style="206" customWidth="1"/>
    <col min="3119" max="3119" width="9.125" style="206" customWidth="1"/>
    <col min="3120" max="3120" width="9.875" style="206" customWidth="1"/>
    <col min="3121" max="3121" width="7.75" style="206" customWidth="1"/>
    <col min="3122" max="3122" width="9.375" style="206" customWidth="1"/>
    <col min="3123" max="3123" width="9" style="206"/>
    <col min="3124" max="3124" width="5.875" style="206" customWidth="1"/>
    <col min="3125" max="3125" width="7.125" style="206" customWidth="1"/>
    <col min="3126" max="3126" width="8.125" style="206" customWidth="1"/>
    <col min="3127" max="3127" width="10.25" style="206" customWidth="1"/>
    <col min="3128" max="3348" width="9" style="206"/>
    <col min="3349" max="3349" width="36.875" style="206" bestFit="1" customWidth="1"/>
    <col min="3350" max="3350" width="7.125" style="206" customWidth="1"/>
    <col min="3351" max="3351" width="6" style="206" customWidth="1"/>
    <col min="3352" max="3352" width="5.75" style="206" customWidth="1"/>
    <col min="3353" max="3353" width="10.5" style="206" customWidth="1"/>
    <col min="3354" max="3354" width="7.5" style="206" customWidth="1"/>
    <col min="3355" max="3355" width="6.375" style="206" customWidth="1"/>
    <col min="3356" max="3356" width="6.5" style="206" customWidth="1"/>
    <col min="3357" max="3357" width="6.375" style="206" customWidth="1"/>
    <col min="3358" max="3358" width="7.875" style="206" customWidth="1"/>
    <col min="3359" max="3359" width="7.75" style="206" customWidth="1"/>
    <col min="3360" max="3363" width="6.5" style="206" customWidth="1"/>
    <col min="3364" max="3364" width="6.875" style="206" customWidth="1"/>
    <col min="3365" max="3365" width="9" style="206"/>
    <col min="3366" max="3366" width="6.125" style="206" customWidth="1"/>
    <col min="3367" max="3367" width="7.5" style="206" customWidth="1"/>
    <col min="3368" max="3368" width="7.625" style="206" customWidth="1"/>
    <col min="3369" max="3369" width="7.75" style="206" customWidth="1"/>
    <col min="3370" max="3370" width="10.125" style="206" bestFit="1" customWidth="1"/>
    <col min="3371" max="3371" width="12" style="206" customWidth="1"/>
    <col min="3372" max="3372" width="10.25" style="206" bestFit="1" customWidth="1"/>
    <col min="3373" max="3373" width="8.75" style="206" bestFit="1" customWidth="1"/>
    <col min="3374" max="3374" width="7.75" style="206" customWidth="1"/>
    <col min="3375" max="3375" width="9.125" style="206" customWidth="1"/>
    <col min="3376" max="3376" width="9.875" style="206" customWidth="1"/>
    <col min="3377" max="3377" width="7.75" style="206" customWidth="1"/>
    <col min="3378" max="3378" width="9.375" style="206" customWidth="1"/>
    <col min="3379" max="3379" width="9" style="206"/>
    <col min="3380" max="3380" width="5.875" style="206" customWidth="1"/>
    <col min="3381" max="3381" width="7.125" style="206" customWidth="1"/>
    <col min="3382" max="3382" width="8.125" style="206" customWidth="1"/>
    <col min="3383" max="3383" width="10.25" style="206" customWidth="1"/>
    <col min="3384" max="3604" width="9" style="206"/>
    <col min="3605" max="3605" width="36.875" style="206" bestFit="1" customWidth="1"/>
    <col min="3606" max="3606" width="7.125" style="206" customWidth="1"/>
    <col min="3607" max="3607" width="6" style="206" customWidth="1"/>
    <col min="3608" max="3608" width="5.75" style="206" customWidth="1"/>
    <col min="3609" max="3609" width="10.5" style="206" customWidth="1"/>
    <col min="3610" max="3610" width="7.5" style="206" customWidth="1"/>
    <col min="3611" max="3611" width="6.375" style="206" customWidth="1"/>
    <col min="3612" max="3612" width="6.5" style="206" customWidth="1"/>
    <col min="3613" max="3613" width="6.375" style="206" customWidth="1"/>
    <col min="3614" max="3614" width="7.875" style="206" customWidth="1"/>
    <col min="3615" max="3615" width="7.75" style="206" customWidth="1"/>
    <col min="3616" max="3619" width="6.5" style="206" customWidth="1"/>
    <col min="3620" max="3620" width="6.875" style="206" customWidth="1"/>
    <col min="3621" max="3621" width="9" style="206"/>
    <col min="3622" max="3622" width="6.125" style="206" customWidth="1"/>
    <col min="3623" max="3623" width="7.5" style="206" customWidth="1"/>
    <col min="3624" max="3624" width="7.625" style="206" customWidth="1"/>
    <col min="3625" max="3625" width="7.75" style="206" customWidth="1"/>
    <col min="3626" max="3626" width="10.125" style="206" bestFit="1" customWidth="1"/>
    <col min="3627" max="3627" width="12" style="206" customWidth="1"/>
    <col min="3628" max="3628" width="10.25" style="206" bestFit="1" customWidth="1"/>
    <col min="3629" max="3629" width="8.75" style="206" bestFit="1" customWidth="1"/>
    <col min="3630" max="3630" width="7.75" style="206" customWidth="1"/>
    <col min="3631" max="3631" width="9.125" style="206" customWidth="1"/>
    <col min="3632" max="3632" width="9.875" style="206" customWidth="1"/>
    <col min="3633" max="3633" width="7.75" style="206" customWidth="1"/>
    <col min="3634" max="3634" width="9.375" style="206" customWidth="1"/>
    <col min="3635" max="3635" width="9" style="206"/>
    <col min="3636" max="3636" width="5.875" style="206" customWidth="1"/>
    <col min="3637" max="3637" width="7.125" style="206" customWidth="1"/>
    <col min="3638" max="3638" width="8.125" style="206" customWidth="1"/>
    <col min="3639" max="3639" width="10.25" style="206" customWidth="1"/>
    <col min="3640" max="3860" width="9" style="206"/>
    <col min="3861" max="3861" width="36.875" style="206" bestFit="1" customWidth="1"/>
    <col min="3862" max="3862" width="7.125" style="206" customWidth="1"/>
    <col min="3863" max="3863" width="6" style="206" customWidth="1"/>
    <col min="3864" max="3864" width="5.75" style="206" customWidth="1"/>
    <col min="3865" max="3865" width="10.5" style="206" customWidth="1"/>
    <col min="3866" max="3866" width="7.5" style="206" customWidth="1"/>
    <col min="3867" max="3867" width="6.375" style="206" customWidth="1"/>
    <col min="3868" max="3868" width="6.5" style="206" customWidth="1"/>
    <col min="3869" max="3869" width="6.375" style="206" customWidth="1"/>
    <col min="3870" max="3870" width="7.875" style="206" customWidth="1"/>
    <col min="3871" max="3871" width="7.75" style="206" customWidth="1"/>
    <col min="3872" max="3875" width="6.5" style="206" customWidth="1"/>
    <col min="3876" max="3876" width="6.875" style="206" customWidth="1"/>
    <col min="3877" max="3877" width="9" style="206"/>
    <col min="3878" max="3878" width="6.125" style="206" customWidth="1"/>
    <col min="3879" max="3879" width="7.5" style="206" customWidth="1"/>
    <col min="3880" max="3880" width="7.625" style="206" customWidth="1"/>
    <col min="3881" max="3881" width="7.75" style="206" customWidth="1"/>
    <col min="3882" max="3882" width="10.125" style="206" bestFit="1" customWidth="1"/>
    <col min="3883" max="3883" width="12" style="206" customWidth="1"/>
    <col min="3884" max="3884" width="10.25" style="206" bestFit="1" customWidth="1"/>
    <col min="3885" max="3885" width="8.75" style="206" bestFit="1" customWidth="1"/>
    <col min="3886" max="3886" width="7.75" style="206" customWidth="1"/>
    <col min="3887" max="3887" width="9.125" style="206" customWidth="1"/>
    <col min="3888" max="3888" width="9.875" style="206" customWidth="1"/>
    <col min="3889" max="3889" width="7.75" style="206" customWidth="1"/>
    <col min="3890" max="3890" width="9.375" style="206" customWidth="1"/>
    <col min="3891" max="3891" width="9" style="206"/>
    <col min="3892" max="3892" width="5.875" style="206" customWidth="1"/>
    <col min="3893" max="3893" width="7.125" style="206" customWidth="1"/>
    <col min="3894" max="3894" width="8.125" style="206" customWidth="1"/>
    <col min="3895" max="3895" width="10.25" style="206" customWidth="1"/>
    <col min="3896" max="4116" width="9" style="206"/>
    <col min="4117" max="4117" width="36.875" style="206" bestFit="1" customWidth="1"/>
    <col min="4118" max="4118" width="7.125" style="206" customWidth="1"/>
    <col min="4119" max="4119" width="6" style="206" customWidth="1"/>
    <col min="4120" max="4120" width="5.75" style="206" customWidth="1"/>
    <col min="4121" max="4121" width="10.5" style="206" customWidth="1"/>
    <col min="4122" max="4122" width="7.5" style="206" customWidth="1"/>
    <col min="4123" max="4123" width="6.375" style="206" customWidth="1"/>
    <col min="4124" max="4124" width="6.5" style="206" customWidth="1"/>
    <col min="4125" max="4125" width="6.375" style="206" customWidth="1"/>
    <col min="4126" max="4126" width="7.875" style="206" customWidth="1"/>
    <col min="4127" max="4127" width="7.75" style="206" customWidth="1"/>
    <col min="4128" max="4131" width="6.5" style="206" customWidth="1"/>
    <col min="4132" max="4132" width="6.875" style="206" customWidth="1"/>
    <col min="4133" max="4133" width="9" style="206"/>
    <col min="4134" max="4134" width="6.125" style="206" customWidth="1"/>
    <col min="4135" max="4135" width="7.5" style="206" customWidth="1"/>
    <col min="4136" max="4136" width="7.625" style="206" customWidth="1"/>
    <col min="4137" max="4137" width="7.75" style="206" customWidth="1"/>
    <col min="4138" max="4138" width="10.125" style="206" bestFit="1" customWidth="1"/>
    <col min="4139" max="4139" width="12" style="206" customWidth="1"/>
    <col min="4140" max="4140" width="10.25" style="206" bestFit="1" customWidth="1"/>
    <col min="4141" max="4141" width="8.75" style="206" bestFit="1" customWidth="1"/>
    <col min="4142" max="4142" width="7.75" style="206" customWidth="1"/>
    <col min="4143" max="4143" width="9.125" style="206" customWidth="1"/>
    <col min="4144" max="4144" width="9.875" style="206" customWidth="1"/>
    <col min="4145" max="4145" width="7.75" style="206" customWidth="1"/>
    <col min="4146" max="4146" width="9.375" style="206" customWidth="1"/>
    <col min="4147" max="4147" width="9" style="206"/>
    <col min="4148" max="4148" width="5.875" style="206" customWidth="1"/>
    <col min="4149" max="4149" width="7.125" style="206" customWidth="1"/>
    <col min="4150" max="4150" width="8.125" style="206" customWidth="1"/>
    <col min="4151" max="4151" width="10.25" style="206" customWidth="1"/>
    <col min="4152" max="4372" width="9" style="206"/>
    <col min="4373" max="4373" width="36.875" style="206" bestFit="1" customWidth="1"/>
    <col min="4374" max="4374" width="7.125" style="206" customWidth="1"/>
    <col min="4375" max="4375" width="6" style="206" customWidth="1"/>
    <col min="4376" max="4376" width="5.75" style="206" customWidth="1"/>
    <col min="4377" max="4377" width="10.5" style="206" customWidth="1"/>
    <col min="4378" max="4378" width="7.5" style="206" customWidth="1"/>
    <col min="4379" max="4379" width="6.375" style="206" customWidth="1"/>
    <col min="4380" max="4380" width="6.5" style="206" customWidth="1"/>
    <col min="4381" max="4381" width="6.375" style="206" customWidth="1"/>
    <col min="4382" max="4382" width="7.875" style="206" customWidth="1"/>
    <col min="4383" max="4383" width="7.75" style="206" customWidth="1"/>
    <col min="4384" max="4387" width="6.5" style="206" customWidth="1"/>
    <col min="4388" max="4388" width="6.875" style="206" customWidth="1"/>
    <col min="4389" max="4389" width="9" style="206"/>
    <col min="4390" max="4390" width="6.125" style="206" customWidth="1"/>
    <col min="4391" max="4391" width="7.5" style="206" customWidth="1"/>
    <col min="4392" max="4392" width="7.625" style="206" customWidth="1"/>
    <col min="4393" max="4393" width="7.75" style="206" customWidth="1"/>
    <col min="4394" max="4394" width="10.125" style="206" bestFit="1" customWidth="1"/>
    <col min="4395" max="4395" width="12" style="206" customWidth="1"/>
    <col min="4396" max="4396" width="10.25" style="206" bestFit="1" customWidth="1"/>
    <col min="4397" max="4397" width="8.75" style="206" bestFit="1" customWidth="1"/>
    <col min="4398" max="4398" width="7.75" style="206" customWidth="1"/>
    <col min="4399" max="4399" width="9.125" style="206" customWidth="1"/>
    <col min="4400" max="4400" width="9.875" style="206" customWidth="1"/>
    <col min="4401" max="4401" width="7.75" style="206" customWidth="1"/>
    <col min="4402" max="4402" width="9.375" style="206" customWidth="1"/>
    <col min="4403" max="4403" width="9" style="206"/>
    <col min="4404" max="4404" width="5.875" style="206" customWidth="1"/>
    <col min="4405" max="4405" width="7.125" style="206" customWidth="1"/>
    <col min="4406" max="4406" width="8.125" style="206" customWidth="1"/>
    <col min="4407" max="4407" width="10.25" style="206" customWidth="1"/>
    <col min="4408" max="4628" width="9" style="206"/>
    <col min="4629" max="4629" width="36.875" style="206" bestFit="1" customWidth="1"/>
    <col min="4630" max="4630" width="7.125" style="206" customWidth="1"/>
    <col min="4631" max="4631" width="6" style="206" customWidth="1"/>
    <col min="4632" max="4632" width="5.75" style="206" customWidth="1"/>
    <col min="4633" max="4633" width="10.5" style="206" customWidth="1"/>
    <col min="4634" max="4634" width="7.5" style="206" customWidth="1"/>
    <col min="4635" max="4635" width="6.375" style="206" customWidth="1"/>
    <col min="4636" max="4636" width="6.5" style="206" customWidth="1"/>
    <col min="4637" max="4637" width="6.375" style="206" customWidth="1"/>
    <col min="4638" max="4638" width="7.875" style="206" customWidth="1"/>
    <col min="4639" max="4639" width="7.75" style="206" customWidth="1"/>
    <col min="4640" max="4643" width="6.5" style="206" customWidth="1"/>
    <col min="4644" max="4644" width="6.875" style="206" customWidth="1"/>
    <col min="4645" max="4645" width="9" style="206"/>
    <col min="4646" max="4646" width="6.125" style="206" customWidth="1"/>
    <col min="4647" max="4647" width="7.5" style="206" customWidth="1"/>
    <col min="4648" max="4648" width="7.625" style="206" customWidth="1"/>
    <col min="4649" max="4649" width="7.75" style="206" customWidth="1"/>
    <col min="4650" max="4650" width="10.125" style="206" bestFit="1" customWidth="1"/>
    <col min="4651" max="4651" width="12" style="206" customWidth="1"/>
    <col min="4652" max="4652" width="10.25" style="206" bestFit="1" customWidth="1"/>
    <col min="4653" max="4653" width="8.75" style="206" bestFit="1" customWidth="1"/>
    <col min="4654" max="4654" width="7.75" style="206" customWidth="1"/>
    <col min="4655" max="4655" width="9.125" style="206" customWidth="1"/>
    <col min="4656" max="4656" width="9.875" style="206" customWidth="1"/>
    <col min="4657" max="4657" width="7.75" style="206" customWidth="1"/>
    <col min="4658" max="4658" width="9.375" style="206" customWidth="1"/>
    <col min="4659" max="4659" width="9" style="206"/>
    <col min="4660" max="4660" width="5.875" style="206" customWidth="1"/>
    <col min="4661" max="4661" width="7.125" style="206" customWidth="1"/>
    <col min="4662" max="4662" width="8.125" style="206" customWidth="1"/>
    <col min="4663" max="4663" width="10.25" style="206" customWidth="1"/>
    <col min="4664" max="4884" width="9" style="206"/>
    <col min="4885" max="4885" width="36.875" style="206" bestFit="1" customWidth="1"/>
    <col min="4886" max="4886" width="7.125" style="206" customWidth="1"/>
    <col min="4887" max="4887" width="6" style="206" customWidth="1"/>
    <col min="4888" max="4888" width="5.75" style="206" customWidth="1"/>
    <col min="4889" max="4889" width="10.5" style="206" customWidth="1"/>
    <col min="4890" max="4890" width="7.5" style="206" customWidth="1"/>
    <col min="4891" max="4891" width="6.375" style="206" customWidth="1"/>
    <col min="4892" max="4892" width="6.5" style="206" customWidth="1"/>
    <col min="4893" max="4893" width="6.375" style="206" customWidth="1"/>
    <col min="4894" max="4894" width="7.875" style="206" customWidth="1"/>
    <col min="4895" max="4895" width="7.75" style="206" customWidth="1"/>
    <col min="4896" max="4899" width="6.5" style="206" customWidth="1"/>
    <col min="4900" max="4900" width="6.875" style="206" customWidth="1"/>
    <col min="4901" max="4901" width="9" style="206"/>
    <col min="4902" max="4902" width="6.125" style="206" customWidth="1"/>
    <col min="4903" max="4903" width="7.5" style="206" customWidth="1"/>
    <col min="4904" max="4904" width="7.625" style="206" customWidth="1"/>
    <col min="4905" max="4905" width="7.75" style="206" customWidth="1"/>
    <col min="4906" max="4906" width="10.125" style="206" bestFit="1" customWidth="1"/>
    <col min="4907" max="4907" width="12" style="206" customWidth="1"/>
    <col min="4908" max="4908" width="10.25" style="206" bestFit="1" customWidth="1"/>
    <col min="4909" max="4909" width="8.75" style="206" bestFit="1" customWidth="1"/>
    <col min="4910" max="4910" width="7.75" style="206" customWidth="1"/>
    <col min="4911" max="4911" width="9.125" style="206" customWidth="1"/>
    <col min="4912" max="4912" width="9.875" style="206" customWidth="1"/>
    <col min="4913" max="4913" width="7.75" style="206" customWidth="1"/>
    <col min="4914" max="4914" width="9.375" style="206" customWidth="1"/>
    <col min="4915" max="4915" width="9" style="206"/>
    <col min="4916" max="4916" width="5.875" style="206" customWidth="1"/>
    <col min="4917" max="4917" width="7.125" style="206" customWidth="1"/>
    <col min="4918" max="4918" width="8.125" style="206" customWidth="1"/>
    <col min="4919" max="4919" width="10.25" style="206" customWidth="1"/>
    <col min="4920" max="5140" width="9" style="206"/>
    <col min="5141" max="5141" width="36.875" style="206" bestFit="1" customWidth="1"/>
    <col min="5142" max="5142" width="7.125" style="206" customWidth="1"/>
    <col min="5143" max="5143" width="6" style="206" customWidth="1"/>
    <col min="5144" max="5144" width="5.75" style="206" customWidth="1"/>
    <col min="5145" max="5145" width="10.5" style="206" customWidth="1"/>
    <col min="5146" max="5146" width="7.5" style="206" customWidth="1"/>
    <col min="5147" max="5147" width="6.375" style="206" customWidth="1"/>
    <col min="5148" max="5148" width="6.5" style="206" customWidth="1"/>
    <col min="5149" max="5149" width="6.375" style="206" customWidth="1"/>
    <col min="5150" max="5150" width="7.875" style="206" customWidth="1"/>
    <col min="5151" max="5151" width="7.75" style="206" customWidth="1"/>
    <col min="5152" max="5155" width="6.5" style="206" customWidth="1"/>
    <col min="5156" max="5156" width="6.875" style="206" customWidth="1"/>
    <col min="5157" max="5157" width="9" style="206"/>
    <col min="5158" max="5158" width="6.125" style="206" customWidth="1"/>
    <col min="5159" max="5159" width="7.5" style="206" customWidth="1"/>
    <col min="5160" max="5160" width="7.625" style="206" customWidth="1"/>
    <col min="5161" max="5161" width="7.75" style="206" customWidth="1"/>
    <col min="5162" max="5162" width="10.125" style="206" bestFit="1" customWidth="1"/>
    <col min="5163" max="5163" width="12" style="206" customWidth="1"/>
    <col min="5164" max="5164" width="10.25" style="206" bestFit="1" customWidth="1"/>
    <col min="5165" max="5165" width="8.75" style="206" bestFit="1" customWidth="1"/>
    <col min="5166" max="5166" width="7.75" style="206" customWidth="1"/>
    <col min="5167" max="5167" width="9.125" style="206" customWidth="1"/>
    <col min="5168" max="5168" width="9.875" style="206" customWidth="1"/>
    <col min="5169" max="5169" width="7.75" style="206" customWidth="1"/>
    <col min="5170" max="5170" width="9.375" style="206" customWidth="1"/>
    <col min="5171" max="5171" width="9" style="206"/>
    <col min="5172" max="5172" width="5.875" style="206" customWidth="1"/>
    <col min="5173" max="5173" width="7.125" style="206" customWidth="1"/>
    <col min="5174" max="5174" width="8.125" style="206" customWidth="1"/>
    <col min="5175" max="5175" width="10.25" style="206" customWidth="1"/>
    <col min="5176" max="5396" width="9" style="206"/>
    <col min="5397" max="5397" width="36.875" style="206" bestFit="1" customWidth="1"/>
    <col min="5398" max="5398" width="7.125" style="206" customWidth="1"/>
    <col min="5399" max="5399" width="6" style="206" customWidth="1"/>
    <col min="5400" max="5400" width="5.75" style="206" customWidth="1"/>
    <col min="5401" max="5401" width="10.5" style="206" customWidth="1"/>
    <col min="5402" max="5402" width="7.5" style="206" customWidth="1"/>
    <col min="5403" max="5403" width="6.375" style="206" customWidth="1"/>
    <col min="5404" max="5404" width="6.5" style="206" customWidth="1"/>
    <col min="5405" max="5405" width="6.375" style="206" customWidth="1"/>
    <col min="5406" max="5406" width="7.875" style="206" customWidth="1"/>
    <col min="5407" max="5407" width="7.75" style="206" customWidth="1"/>
    <col min="5408" max="5411" width="6.5" style="206" customWidth="1"/>
    <col min="5412" max="5412" width="6.875" style="206" customWidth="1"/>
    <col min="5413" max="5413" width="9" style="206"/>
    <col min="5414" max="5414" width="6.125" style="206" customWidth="1"/>
    <col min="5415" max="5415" width="7.5" style="206" customWidth="1"/>
    <col min="5416" max="5416" width="7.625" style="206" customWidth="1"/>
    <col min="5417" max="5417" width="7.75" style="206" customWidth="1"/>
    <col min="5418" max="5418" width="10.125" style="206" bestFit="1" customWidth="1"/>
    <col min="5419" max="5419" width="12" style="206" customWidth="1"/>
    <col min="5420" max="5420" width="10.25" style="206" bestFit="1" customWidth="1"/>
    <col min="5421" max="5421" width="8.75" style="206" bestFit="1" customWidth="1"/>
    <col min="5422" max="5422" width="7.75" style="206" customWidth="1"/>
    <col min="5423" max="5423" width="9.125" style="206" customWidth="1"/>
    <col min="5424" max="5424" width="9.875" style="206" customWidth="1"/>
    <col min="5425" max="5425" width="7.75" style="206" customWidth="1"/>
    <col min="5426" max="5426" width="9.375" style="206" customWidth="1"/>
    <col min="5427" max="5427" width="9" style="206"/>
    <col min="5428" max="5428" width="5.875" style="206" customWidth="1"/>
    <col min="5429" max="5429" width="7.125" style="206" customWidth="1"/>
    <col min="5430" max="5430" width="8.125" style="206" customWidth="1"/>
    <col min="5431" max="5431" width="10.25" style="206" customWidth="1"/>
    <col min="5432" max="5652" width="9" style="206"/>
    <col min="5653" max="5653" width="36.875" style="206" bestFit="1" customWidth="1"/>
    <col min="5654" max="5654" width="7.125" style="206" customWidth="1"/>
    <col min="5655" max="5655" width="6" style="206" customWidth="1"/>
    <col min="5656" max="5656" width="5.75" style="206" customWidth="1"/>
    <col min="5657" max="5657" width="10.5" style="206" customWidth="1"/>
    <col min="5658" max="5658" width="7.5" style="206" customWidth="1"/>
    <col min="5659" max="5659" width="6.375" style="206" customWidth="1"/>
    <col min="5660" max="5660" width="6.5" style="206" customWidth="1"/>
    <col min="5661" max="5661" width="6.375" style="206" customWidth="1"/>
    <col min="5662" max="5662" width="7.875" style="206" customWidth="1"/>
    <col min="5663" max="5663" width="7.75" style="206" customWidth="1"/>
    <col min="5664" max="5667" width="6.5" style="206" customWidth="1"/>
    <col min="5668" max="5668" width="6.875" style="206" customWidth="1"/>
    <col min="5669" max="5669" width="9" style="206"/>
    <col min="5670" max="5670" width="6.125" style="206" customWidth="1"/>
    <col min="5671" max="5671" width="7.5" style="206" customWidth="1"/>
    <col min="5672" max="5672" width="7.625" style="206" customWidth="1"/>
    <col min="5673" max="5673" width="7.75" style="206" customWidth="1"/>
    <col min="5674" max="5674" width="10.125" style="206" bestFit="1" customWidth="1"/>
    <col min="5675" max="5675" width="12" style="206" customWidth="1"/>
    <col min="5676" max="5676" width="10.25" style="206" bestFit="1" customWidth="1"/>
    <col min="5677" max="5677" width="8.75" style="206" bestFit="1" customWidth="1"/>
    <col min="5678" max="5678" width="7.75" style="206" customWidth="1"/>
    <col min="5679" max="5679" width="9.125" style="206" customWidth="1"/>
    <col min="5680" max="5680" width="9.875" style="206" customWidth="1"/>
    <col min="5681" max="5681" width="7.75" style="206" customWidth="1"/>
    <col min="5682" max="5682" width="9.375" style="206" customWidth="1"/>
    <col min="5683" max="5683" width="9" style="206"/>
    <col min="5684" max="5684" width="5.875" style="206" customWidth="1"/>
    <col min="5685" max="5685" width="7.125" style="206" customWidth="1"/>
    <col min="5686" max="5686" width="8.125" style="206" customWidth="1"/>
    <col min="5687" max="5687" width="10.25" style="206" customWidth="1"/>
    <col min="5688" max="5908" width="9" style="206"/>
    <col min="5909" max="5909" width="36.875" style="206" bestFit="1" customWidth="1"/>
    <col min="5910" max="5910" width="7.125" style="206" customWidth="1"/>
    <col min="5911" max="5911" width="6" style="206" customWidth="1"/>
    <col min="5912" max="5912" width="5.75" style="206" customWidth="1"/>
    <col min="5913" max="5913" width="10.5" style="206" customWidth="1"/>
    <col min="5914" max="5914" width="7.5" style="206" customWidth="1"/>
    <col min="5915" max="5915" width="6.375" style="206" customWidth="1"/>
    <col min="5916" max="5916" width="6.5" style="206" customWidth="1"/>
    <col min="5917" max="5917" width="6.375" style="206" customWidth="1"/>
    <col min="5918" max="5918" width="7.875" style="206" customWidth="1"/>
    <col min="5919" max="5919" width="7.75" style="206" customWidth="1"/>
    <col min="5920" max="5923" width="6.5" style="206" customWidth="1"/>
    <col min="5924" max="5924" width="6.875" style="206" customWidth="1"/>
    <col min="5925" max="5925" width="9" style="206"/>
    <col min="5926" max="5926" width="6.125" style="206" customWidth="1"/>
    <col min="5927" max="5927" width="7.5" style="206" customWidth="1"/>
    <col min="5928" max="5928" width="7.625" style="206" customWidth="1"/>
    <col min="5929" max="5929" width="7.75" style="206" customWidth="1"/>
    <col min="5930" max="5930" width="10.125" style="206" bestFit="1" customWidth="1"/>
    <col min="5931" max="5931" width="12" style="206" customWidth="1"/>
    <col min="5932" max="5932" width="10.25" style="206" bestFit="1" customWidth="1"/>
    <col min="5933" max="5933" width="8.75" style="206" bestFit="1" customWidth="1"/>
    <col min="5934" max="5934" width="7.75" style="206" customWidth="1"/>
    <col min="5935" max="5935" width="9.125" style="206" customWidth="1"/>
    <col min="5936" max="5936" width="9.875" style="206" customWidth="1"/>
    <col min="5937" max="5937" width="7.75" style="206" customWidth="1"/>
    <col min="5938" max="5938" width="9.375" style="206" customWidth="1"/>
    <col min="5939" max="5939" width="9" style="206"/>
    <col min="5940" max="5940" width="5.875" style="206" customWidth="1"/>
    <col min="5941" max="5941" width="7.125" style="206" customWidth="1"/>
    <col min="5942" max="5942" width="8.125" style="206" customWidth="1"/>
    <col min="5943" max="5943" width="10.25" style="206" customWidth="1"/>
    <col min="5944" max="6164" width="9" style="206"/>
    <col min="6165" max="6165" width="36.875" style="206" bestFit="1" customWidth="1"/>
    <col min="6166" max="6166" width="7.125" style="206" customWidth="1"/>
    <col min="6167" max="6167" width="6" style="206" customWidth="1"/>
    <col min="6168" max="6168" width="5.75" style="206" customWidth="1"/>
    <col min="6169" max="6169" width="10.5" style="206" customWidth="1"/>
    <col min="6170" max="6170" width="7.5" style="206" customWidth="1"/>
    <col min="6171" max="6171" width="6.375" style="206" customWidth="1"/>
    <col min="6172" max="6172" width="6.5" style="206" customWidth="1"/>
    <col min="6173" max="6173" width="6.375" style="206" customWidth="1"/>
    <col min="6174" max="6174" width="7.875" style="206" customWidth="1"/>
    <col min="6175" max="6175" width="7.75" style="206" customWidth="1"/>
    <col min="6176" max="6179" width="6.5" style="206" customWidth="1"/>
    <col min="6180" max="6180" width="6.875" style="206" customWidth="1"/>
    <col min="6181" max="6181" width="9" style="206"/>
    <col min="6182" max="6182" width="6.125" style="206" customWidth="1"/>
    <col min="6183" max="6183" width="7.5" style="206" customWidth="1"/>
    <col min="6184" max="6184" width="7.625" style="206" customWidth="1"/>
    <col min="6185" max="6185" width="7.75" style="206" customWidth="1"/>
    <col min="6186" max="6186" width="10.125" style="206" bestFit="1" customWidth="1"/>
    <col min="6187" max="6187" width="12" style="206" customWidth="1"/>
    <col min="6188" max="6188" width="10.25" style="206" bestFit="1" customWidth="1"/>
    <col min="6189" max="6189" width="8.75" style="206" bestFit="1" customWidth="1"/>
    <col min="6190" max="6190" width="7.75" style="206" customWidth="1"/>
    <col min="6191" max="6191" width="9.125" style="206" customWidth="1"/>
    <col min="6192" max="6192" width="9.875" style="206" customWidth="1"/>
    <col min="6193" max="6193" width="7.75" style="206" customWidth="1"/>
    <col min="6194" max="6194" width="9.375" style="206" customWidth="1"/>
    <col min="6195" max="6195" width="9" style="206"/>
    <col min="6196" max="6196" width="5.875" style="206" customWidth="1"/>
    <col min="6197" max="6197" width="7.125" style="206" customWidth="1"/>
    <col min="6198" max="6198" width="8.125" style="206" customWidth="1"/>
    <col min="6199" max="6199" width="10.25" style="206" customWidth="1"/>
    <col min="6200" max="6420" width="9" style="206"/>
    <col min="6421" max="6421" width="36.875" style="206" bestFit="1" customWidth="1"/>
    <col min="6422" max="6422" width="7.125" style="206" customWidth="1"/>
    <col min="6423" max="6423" width="6" style="206" customWidth="1"/>
    <col min="6424" max="6424" width="5.75" style="206" customWidth="1"/>
    <col min="6425" max="6425" width="10.5" style="206" customWidth="1"/>
    <col min="6426" max="6426" width="7.5" style="206" customWidth="1"/>
    <col min="6427" max="6427" width="6.375" style="206" customWidth="1"/>
    <col min="6428" max="6428" width="6.5" style="206" customWidth="1"/>
    <col min="6429" max="6429" width="6.375" style="206" customWidth="1"/>
    <col min="6430" max="6430" width="7.875" style="206" customWidth="1"/>
    <col min="6431" max="6431" width="7.75" style="206" customWidth="1"/>
    <col min="6432" max="6435" width="6.5" style="206" customWidth="1"/>
    <col min="6436" max="6436" width="6.875" style="206" customWidth="1"/>
    <col min="6437" max="6437" width="9" style="206"/>
    <col min="6438" max="6438" width="6.125" style="206" customWidth="1"/>
    <col min="6439" max="6439" width="7.5" style="206" customWidth="1"/>
    <col min="6440" max="6440" width="7.625" style="206" customWidth="1"/>
    <col min="6441" max="6441" width="7.75" style="206" customWidth="1"/>
    <col min="6442" max="6442" width="10.125" style="206" bestFit="1" customWidth="1"/>
    <col min="6443" max="6443" width="12" style="206" customWidth="1"/>
    <col min="6444" max="6444" width="10.25" style="206" bestFit="1" customWidth="1"/>
    <col min="6445" max="6445" width="8.75" style="206" bestFit="1" customWidth="1"/>
    <col min="6446" max="6446" width="7.75" style="206" customWidth="1"/>
    <col min="6447" max="6447" width="9.125" style="206" customWidth="1"/>
    <col min="6448" max="6448" width="9.875" style="206" customWidth="1"/>
    <col min="6449" max="6449" width="7.75" style="206" customWidth="1"/>
    <col min="6450" max="6450" width="9.375" style="206" customWidth="1"/>
    <col min="6451" max="6451" width="9" style="206"/>
    <col min="6452" max="6452" width="5.875" style="206" customWidth="1"/>
    <col min="6453" max="6453" width="7.125" style="206" customWidth="1"/>
    <col min="6454" max="6454" width="8.125" style="206" customWidth="1"/>
    <col min="6455" max="6455" width="10.25" style="206" customWidth="1"/>
    <col min="6456" max="6676" width="9" style="206"/>
    <col min="6677" max="6677" width="36.875" style="206" bestFit="1" customWidth="1"/>
    <col min="6678" max="6678" width="7.125" style="206" customWidth="1"/>
    <col min="6679" max="6679" width="6" style="206" customWidth="1"/>
    <col min="6680" max="6680" width="5.75" style="206" customWidth="1"/>
    <col min="6681" max="6681" width="10.5" style="206" customWidth="1"/>
    <col min="6682" max="6682" width="7.5" style="206" customWidth="1"/>
    <col min="6683" max="6683" width="6.375" style="206" customWidth="1"/>
    <col min="6684" max="6684" width="6.5" style="206" customWidth="1"/>
    <col min="6685" max="6685" width="6.375" style="206" customWidth="1"/>
    <col min="6686" max="6686" width="7.875" style="206" customWidth="1"/>
    <col min="6687" max="6687" width="7.75" style="206" customWidth="1"/>
    <col min="6688" max="6691" width="6.5" style="206" customWidth="1"/>
    <col min="6692" max="6692" width="6.875" style="206" customWidth="1"/>
    <col min="6693" max="6693" width="9" style="206"/>
    <col min="6694" max="6694" width="6.125" style="206" customWidth="1"/>
    <col min="6695" max="6695" width="7.5" style="206" customWidth="1"/>
    <col min="6696" max="6696" width="7.625" style="206" customWidth="1"/>
    <col min="6697" max="6697" width="7.75" style="206" customWidth="1"/>
    <col min="6698" max="6698" width="10.125" style="206" bestFit="1" customWidth="1"/>
    <col min="6699" max="6699" width="12" style="206" customWidth="1"/>
    <col min="6700" max="6700" width="10.25" style="206" bestFit="1" customWidth="1"/>
    <col min="6701" max="6701" width="8.75" style="206" bestFit="1" customWidth="1"/>
    <col min="6702" max="6702" width="7.75" style="206" customWidth="1"/>
    <col min="6703" max="6703" width="9.125" style="206" customWidth="1"/>
    <col min="6704" max="6704" width="9.875" style="206" customWidth="1"/>
    <col min="6705" max="6705" width="7.75" style="206" customWidth="1"/>
    <col min="6706" max="6706" width="9.375" style="206" customWidth="1"/>
    <col min="6707" max="6707" width="9" style="206"/>
    <col min="6708" max="6708" width="5.875" style="206" customWidth="1"/>
    <col min="6709" max="6709" width="7.125" style="206" customWidth="1"/>
    <col min="6710" max="6710" width="8.125" style="206" customWidth="1"/>
    <col min="6711" max="6711" width="10.25" style="206" customWidth="1"/>
    <col min="6712" max="6932" width="9" style="206"/>
    <col min="6933" max="6933" width="36.875" style="206" bestFit="1" customWidth="1"/>
    <col min="6934" max="6934" width="7.125" style="206" customWidth="1"/>
    <col min="6935" max="6935" width="6" style="206" customWidth="1"/>
    <col min="6936" max="6936" width="5.75" style="206" customWidth="1"/>
    <col min="6937" max="6937" width="10.5" style="206" customWidth="1"/>
    <col min="6938" max="6938" width="7.5" style="206" customWidth="1"/>
    <col min="6939" max="6939" width="6.375" style="206" customWidth="1"/>
    <col min="6940" max="6940" width="6.5" style="206" customWidth="1"/>
    <col min="6941" max="6941" width="6.375" style="206" customWidth="1"/>
    <col min="6942" max="6942" width="7.875" style="206" customWidth="1"/>
    <col min="6943" max="6943" width="7.75" style="206" customWidth="1"/>
    <col min="6944" max="6947" width="6.5" style="206" customWidth="1"/>
    <col min="6948" max="6948" width="6.875" style="206" customWidth="1"/>
    <col min="6949" max="6949" width="9" style="206"/>
    <col min="6950" max="6950" width="6.125" style="206" customWidth="1"/>
    <col min="6951" max="6951" width="7.5" style="206" customWidth="1"/>
    <col min="6952" max="6952" width="7.625" style="206" customWidth="1"/>
    <col min="6953" max="6953" width="7.75" style="206" customWidth="1"/>
    <col min="6954" max="6954" width="10.125" style="206" bestFit="1" customWidth="1"/>
    <col min="6955" max="6955" width="12" style="206" customWidth="1"/>
    <col min="6956" max="6956" width="10.25" style="206" bestFit="1" customWidth="1"/>
    <col min="6957" max="6957" width="8.75" style="206" bestFit="1" customWidth="1"/>
    <col min="6958" max="6958" width="7.75" style="206" customWidth="1"/>
    <col min="6959" max="6959" width="9.125" style="206" customWidth="1"/>
    <col min="6960" max="6960" width="9.875" style="206" customWidth="1"/>
    <col min="6961" max="6961" width="7.75" style="206" customWidth="1"/>
    <col min="6962" max="6962" width="9.375" style="206" customWidth="1"/>
    <col min="6963" max="6963" width="9" style="206"/>
    <col min="6964" max="6964" width="5.875" style="206" customWidth="1"/>
    <col min="6965" max="6965" width="7.125" style="206" customWidth="1"/>
    <col min="6966" max="6966" width="8.125" style="206" customWidth="1"/>
    <col min="6967" max="6967" width="10.25" style="206" customWidth="1"/>
    <col min="6968" max="7188" width="9" style="206"/>
    <col min="7189" max="7189" width="36.875" style="206" bestFit="1" customWidth="1"/>
    <col min="7190" max="7190" width="7.125" style="206" customWidth="1"/>
    <col min="7191" max="7191" width="6" style="206" customWidth="1"/>
    <col min="7192" max="7192" width="5.75" style="206" customWidth="1"/>
    <col min="7193" max="7193" width="10.5" style="206" customWidth="1"/>
    <col min="7194" max="7194" width="7.5" style="206" customWidth="1"/>
    <col min="7195" max="7195" width="6.375" style="206" customWidth="1"/>
    <col min="7196" max="7196" width="6.5" style="206" customWidth="1"/>
    <col min="7197" max="7197" width="6.375" style="206" customWidth="1"/>
    <col min="7198" max="7198" width="7.875" style="206" customWidth="1"/>
    <col min="7199" max="7199" width="7.75" style="206" customWidth="1"/>
    <col min="7200" max="7203" width="6.5" style="206" customWidth="1"/>
    <col min="7204" max="7204" width="6.875" style="206" customWidth="1"/>
    <col min="7205" max="7205" width="9" style="206"/>
    <col min="7206" max="7206" width="6.125" style="206" customWidth="1"/>
    <col min="7207" max="7207" width="7.5" style="206" customWidth="1"/>
    <col min="7208" max="7208" width="7.625" style="206" customWidth="1"/>
    <col min="7209" max="7209" width="7.75" style="206" customWidth="1"/>
    <col min="7210" max="7210" width="10.125" style="206" bestFit="1" customWidth="1"/>
    <col min="7211" max="7211" width="12" style="206" customWidth="1"/>
    <col min="7212" max="7212" width="10.25" style="206" bestFit="1" customWidth="1"/>
    <col min="7213" max="7213" width="8.75" style="206" bestFit="1" customWidth="1"/>
    <col min="7214" max="7214" width="7.75" style="206" customWidth="1"/>
    <col min="7215" max="7215" width="9.125" style="206" customWidth="1"/>
    <col min="7216" max="7216" width="9.875" style="206" customWidth="1"/>
    <col min="7217" max="7217" width="7.75" style="206" customWidth="1"/>
    <col min="7218" max="7218" width="9.375" style="206" customWidth="1"/>
    <col min="7219" max="7219" width="9" style="206"/>
    <col min="7220" max="7220" width="5.875" style="206" customWidth="1"/>
    <col min="7221" max="7221" width="7.125" style="206" customWidth="1"/>
    <col min="7222" max="7222" width="8.125" style="206" customWidth="1"/>
    <col min="7223" max="7223" width="10.25" style="206" customWidth="1"/>
    <col min="7224" max="7444" width="9" style="206"/>
    <col min="7445" max="7445" width="36.875" style="206" bestFit="1" customWidth="1"/>
    <col min="7446" max="7446" width="7.125" style="206" customWidth="1"/>
    <col min="7447" max="7447" width="6" style="206" customWidth="1"/>
    <col min="7448" max="7448" width="5.75" style="206" customWidth="1"/>
    <col min="7449" max="7449" width="10.5" style="206" customWidth="1"/>
    <col min="7450" max="7450" width="7.5" style="206" customWidth="1"/>
    <col min="7451" max="7451" width="6.375" style="206" customWidth="1"/>
    <col min="7452" max="7452" width="6.5" style="206" customWidth="1"/>
    <col min="7453" max="7453" width="6.375" style="206" customWidth="1"/>
    <col min="7454" max="7454" width="7.875" style="206" customWidth="1"/>
    <col min="7455" max="7455" width="7.75" style="206" customWidth="1"/>
    <col min="7456" max="7459" width="6.5" style="206" customWidth="1"/>
    <col min="7460" max="7460" width="6.875" style="206" customWidth="1"/>
    <col min="7461" max="7461" width="9" style="206"/>
    <col min="7462" max="7462" width="6.125" style="206" customWidth="1"/>
    <col min="7463" max="7463" width="7.5" style="206" customWidth="1"/>
    <col min="7464" max="7464" width="7.625" style="206" customWidth="1"/>
    <col min="7465" max="7465" width="7.75" style="206" customWidth="1"/>
    <col min="7466" max="7466" width="10.125" style="206" bestFit="1" customWidth="1"/>
    <col min="7467" max="7467" width="12" style="206" customWidth="1"/>
    <col min="7468" max="7468" width="10.25" style="206" bestFit="1" customWidth="1"/>
    <col min="7469" max="7469" width="8.75" style="206" bestFit="1" customWidth="1"/>
    <col min="7470" max="7470" width="7.75" style="206" customWidth="1"/>
    <col min="7471" max="7471" width="9.125" style="206" customWidth="1"/>
    <col min="7472" max="7472" width="9.875" style="206" customWidth="1"/>
    <col min="7473" max="7473" width="7.75" style="206" customWidth="1"/>
    <col min="7474" max="7474" width="9.375" style="206" customWidth="1"/>
    <col min="7475" max="7475" width="9" style="206"/>
    <col min="7476" max="7476" width="5.875" style="206" customWidth="1"/>
    <col min="7477" max="7477" width="7.125" style="206" customWidth="1"/>
    <col min="7478" max="7478" width="8.125" style="206" customWidth="1"/>
    <col min="7479" max="7479" width="10.25" style="206" customWidth="1"/>
    <col min="7480" max="7700" width="9" style="206"/>
    <col min="7701" max="7701" width="36.875" style="206" bestFit="1" customWidth="1"/>
    <col min="7702" max="7702" width="7.125" style="206" customWidth="1"/>
    <col min="7703" max="7703" width="6" style="206" customWidth="1"/>
    <col min="7704" max="7704" width="5.75" style="206" customWidth="1"/>
    <col min="7705" max="7705" width="10.5" style="206" customWidth="1"/>
    <col min="7706" max="7706" width="7.5" style="206" customWidth="1"/>
    <col min="7707" max="7707" width="6.375" style="206" customWidth="1"/>
    <col min="7708" max="7708" width="6.5" style="206" customWidth="1"/>
    <col min="7709" max="7709" width="6.375" style="206" customWidth="1"/>
    <col min="7710" max="7710" width="7.875" style="206" customWidth="1"/>
    <col min="7711" max="7711" width="7.75" style="206" customWidth="1"/>
    <col min="7712" max="7715" width="6.5" style="206" customWidth="1"/>
    <col min="7716" max="7716" width="6.875" style="206" customWidth="1"/>
    <col min="7717" max="7717" width="9" style="206"/>
    <col min="7718" max="7718" width="6.125" style="206" customWidth="1"/>
    <col min="7719" max="7719" width="7.5" style="206" customWidth="1"/>
    <col min="7720" max="7720" width="7.625" style="206" customWidth="1"/>
    <col min="7721" max="7721" width="7.75" style="206" customWidth="1"/>
    <col min="7722" max="7722" width="10.125" style="206" bestFit="1" customWidth="1"/>
    <col min="7723" max="7723" width="12" style="206" customWidth="1"/>
    <col min="7724" max="7724" width="10.25" style="206" bestFit="1" customWidth="1"/>
    <col min="7725" max="7725" width="8.75" style="206" bestFit="1" customWidth="1"/>
    <col min="7726" max="7726" width="7.75" style="206" customWidth="1"/>
    <col min="7727" max="7727" width="9.125" style="206" customWidth="1"/>
    <col min="7728" max="7728" width="9.875" style="206" customWidth="1"/>
    <col min="7729" max="7729" width="7.75" style="206" customWidth="1"/>
    <col min="7730" max="7730" width="9.375" style="206" customWidth="1"/>
    <col min="7731" max="7731" width="9" style="206"/>
    <col min="7732" max="7732" width="5.875" style="206" customWidth="1"/>
    <col min="7733" max="7733" width="7.125" style="206" customWidth="1"/>
    <col min="7734" max="7734" width="8.125" style="206" customWidth="1"/>
    <col min="7735" max="7735" width="10.25" style="206" customWidth="1"/>
    <col min="7736" max="7956" width="9" style="206"/>
    <col min="7957" max="7957" width="36.875" style="206" bestFit="1" customWidth="1"/>
    <col min="7958" max="7958" width="7.125" style="206" customWidth="1"/>
    <col min="7959" max="7959" width="6" style="206" customWidth="1"/>
    <col min="7960" max="7960" width="5.75" style="206" customWidth="1"/>
    <col min="7961" max="7961" width="10.5" style="206" customWidth="1"/>
    <col min="7962" max="7962" width="7.5" style="206" customWidth="1"/>
    <col min="7963" max="7963" width="6.375" style="206" customWidth="1"/>
    <col min="7964" max="7964" width="6.5" style="206" customWidth="1"/>
    <col min="7965" max="7965" width="6.375" style="206" customWidth="1"/>
    <col min="7966" max="7966" width="7.875" style="206" customWidth="1"/>
    <col min="7967" max="7967" width="7.75" style="206" customWidth="1"/>
    <col min="7968" max="7971" width="6.5" style="206" customWidth="1"/>
    <col min="7972" max="7972" width="6.875" style="206" customWidth="1"/>
    <col min="7973" max="7973" width="9" style="206"/>
    <col min="7974" max="7974" width="6.125" style="206" customWidth="1"/>
    <col min="7975" max="7975" width="7.5" style="206" customWidth="1"/>
    <col min="7976" max="7976" width="7.625" style="206" customWidth="1"/>
    <col min="7977" max="7977" width="7.75" style="206" customWidth="1"/>
    <col min="7978" max="7978" width="10.125" style="206" bestFit="1" customWidth="1"/>
    <col min="7979" max="7979" width="12" style="206" customWidth="1"/>
    <col min="7980" max="7980" width="10.25" style="206" bestFit="1" customWidth="1"/>
    <col min="7981" max="7981" width="8.75" style="206" bestFit="1" customWidth="1"/>
    <col min="7982" max="7982" width="7.75" style="206" customWidth="1"/>
    <col min="7983" max="7983" width="9.125" style="206" customWidth="1"/>
    <col min="7984" max="7984" width="9.875" style="206" customWidth="1"/>
    <col min="7985" max="7985" width="7.75" style="206" customWidth="1"/>
    <col min="7986" max="7986" width="9.375" style="206" customWidth="1"/>
    <col min="7987" max="7987" width="9" style="206"/>
    <col min="7988" max="7988" width="5.875" style="206" customWidth="1"/>
    <col min="7989" max="7989" width="7.125" style="206" customWidth="1"/>
    <col min="7990" max="7990" width="8.125" style="206" customWidth="1"/>
    <col min="7991" max="7991" width="10.25" style="206" customWidth="1"/>
    <col min="7992" max="8212" width="9" style="206"/>
    <col min="8213" max="8213" width="36.875" style="206" bestFit="1" customWidth="1"/>
    <col min="8214" max="8214" width="7.125" style="206" customWidth="1"/>
    <col min="8215" max="8215" width="6" style="206" customWidth="1"/>
    <col min="8216" max="8216" width="5.75" style="206" customWidth="1"/>
    <col min="8217" max="8217" width="10.5" style="206" customWidth="1"/>
    <col min="8218" max="8218" width="7.5" style="206" customWidth="1"/>
    <col min="8219" max="8219" width="6.375" style="206" customWidth="1"/>
    <col min="8220" max="8220" width="6.5" style="206" customWidth="1"/>
    <col min="8221" max="8221" width="6.375" style="206" customWidth="1"/>
    <col min="8222" max="8222" width="7.875" style="206" customWidth="1"/>
    <col min="8223" max="8223" width="7.75" style="206" customWidth="1"/>
    <col min="8224" max="8227" width="6.5" style="206" customWidth="1"/>
    <col min="8228" max="8228" width="6.875" style="206" customWidth="1"/>
    <col min="8229" max="8229" width="9" style="206"/>
    <col min="8230" max="8230" width="6.125" style="206" customWidth="1"/>
    <col min="8231" max="8231" width="7.5" style="206" customWidth="1"/>
    <col min="8232" max="8232" width="7.625" style="206" customWidth="1"/>
    <col min="8233" max="8233" width="7.75" style="206" customWidth="1"/>
    <col min="8234" max="8234" width="10.125" style="206" bestFit="1" customWidth="1"/>
    <col min="8235" max="8235" width="12" style="206" customWidth="1"/>
    <col min="8236" max="8236" width="10.25" style="206" bestFit="1" customWidth="1"/>
    <col min="8237" max="8237" width="8.75" style="206" bestFit="1" customWidth="1"/>
    <col min="8238" max="8238" width="7.75" style="206" customWidth="1"/>
    <col min="8239" max="8239" width="9.125" style="206" customWidth="1"/>
    <col min="8240" max="8240" width="9.875" style="206" customWidth="1"/>
    <col min="8241" max="8241" width="7.75" style="206" customWidth="1"/>
    <col min="8242" max="8242" width="9.375" style="206" customWidth="1"/>
    <col min="8243" max="8243" width="9" style="206"/>
    <col min="8244" max="8244" width="5.875" style="206" customWidth="1"/>
    <col min="8245" max="8245" width="7.125" style="206" customWidth="1"/>
    <col min="8246" max="8246" width="8.125" style="206" customWidth="1"/>
    <col min="8247" max="8247" width="10.25" style="206" customWidth="1"/>
    <col min="8248" max="8468" width="9" style="206"/>
    <col min="8469" max="8469" width="36.875" style="206" bestFit="1" customWidth="1"/>
    <col min="8470" max="8470" width="7.125" style="206" customWidth="1"/>
    <col min="8471" max="8471" width="6" style="206" customWidth="1"/>
    <col min="8472" max="8472" width="5.75" style="206" customWidth="1"/>
    <col min="8473" max="8473" width="10.5" style="206" customWidth="1"/>
    <col min="8474" max="8474" width="7.5" style="206" customWidth="1"/>
    <col min="8475" max="8475" width="6.375" style="206" customWidth="1"/>
    <col min="8476" max="8476" width="6.5" style="206" customWidth="1"/>
    <col min="8477" max="8477" width="6.375" style="206" customWidth="1"/>
    <col min="8478" max="8478" width="7.875" style="206" customWidth="1"/>
    <col min="8479" max="8479" width="7.75" style="206" customWidth="1"/>
    <col min="8480" max="8483" width="6.5" style="206" customWidth="1"/>
    <col min="8484" max="8484" width="6.875" style="206" customWidth="1"/>
    <col min="8485" max="8485" width="9" style="206"/>
    <col min="8486" max="8486" width="6.125" style="206" customWidth="1"/>
    <col min="8487" max="8487" width="7.5" style="206" customWidth="1"/>
    <col min="8488" max="8488" width="7.625" style="206" customWidth="1"/>
    <col min="8489" max="8489" width="7.75" style="206" customWidth="1"/>
    <col min="8490" max="8490" width="10.125" style="206" bestFit="1" customWidth="1"/>
    <col min="8491" max="8491" width="12" style="206" customWidth="1"/>
    <col min="8492" max="8492" width="10.25" style="206" bestFit="1" customWidth="1"/>
    <col min="8493" max="8493" width="8.75" style="206" bestFit="1" customWidth="1"/>
    <col min="8494" max="8494" width="7.75" style="206" customWidth="1"/>
    <col min="8495" max="8495" width="9.125" style="206" customWidth="1"/>
    <col min="8496" max="8496" width="9.875" style="206" customWidth="1"/>
    <col min="8497" max="8497" width="7.75" style="206" customWidth="1"/>
    <col min="8498" max="8498" width="9.375" style="206" customWidth="1"/>
    <col min="8499" max="8499" width="9" style="206"/>
    <col min="8500" max="8500" width="5.875" style="206" customWidth="1"/>
    <col min="8501" max="8501" width="7.125" style="206" customWidth="1"/>
    <col min="8502" max="8502" width="8.125" style="206" customWidth="1"/>
    <col min="8503" max="8503" width="10.25" style="206" customWidth="1"/>
    <col min="8504" max="8724" width="9" style="206"/>
    <col min="8725" max="8725" width="36.875" style="206" bestFit="1" customWidth="1"/>
    <col min="8726" max="8726" width="7.125" style="206" customWidth="1"/>
    <col min="8727" max="8727" width="6" style="206" customWidth="1"/>
    <col min="8728" max="8728" width="5.75" style="206" customWidth="1"/>
    <col min="8729" max="8729" width="10.5" style="206" customWidth="1"/>
    <col min="8730" max="8730" width="7.5" style="206" customWidth="1"/>
    <col min="8731" max="8731" width="6.375" style="206" customWidth="1"/>
    <col min="8732" max="8732" width="6.5" style="206" customWidth="1"/>
    <col min="8733" max="8733" width="6.375" style="206" customWidth="1"/>
    <col min="8734" max="8734" width="7.875" style="206" customWidth="1"/>
    <col min="8735" max="8735" width="7.75" style="206" customWidth="1"/>
    <col min="8736" max="8739" width="6.5" style="206" customWidth="1"/>
    <col min="8740" max="8740" width="6.875" style="206" customWidth="1"/>
    <col min="8741" max="8741" width="9" style="206"/>
    <col min="8742" max="8742" width="6.125" style="206" customWidth="1"/>
    <col min="8743" max="8743" width="7.5" style="206" customWidth="1"/>
    <col min="8744" max="8744" width="7.625" style="206" customWidth="1"/>
    <col min="8745" max="8745" width="7.75" style="206" customWidth="1"/>
    <col min="8746" max="8746" width="10.125" style="206" bestFit="1" customWidth="1"/>
    <col min="8747" max="8747" width="12" style="206" customWidth="1"/>
    <col min="8748" max="8748" width="10.25" style="206" bestFit="1" customWidth="1"/>
    <col min="8749" max="8749" width="8.75" style="206" bestFit="1" customWidth="1"/>
    <col min="8750" max="8750" width="7.75" style="206" customWidth="1"/>
    <col min="8751" max="8751" width="9.125" style="206" customWidth="1"/>
    <col min="8752" max="8752" width="9.875" style="206" customWidth="1"/>
    <col min="8753" max="8753" width="7.75" style="206" customWidth="1"/>
    <col min="8754" max="8754" width="9.375" style="206" customWidth="1"/>
    <col min="8755" max="8755" width="9" style="206"/>
    <col min="8756" max="8756" width="5.875" style="206" customWidth="1"/>
    <col min="8757" max="8757" width="7.125" style="206" customWidth="1"/>
    <col min="8758" max="8758" width="8.125" style="206" customWidth="1"/>
    <col min="8759" max="8759" width="10.25" style="206" customWidth="1"/>
    <col min="8760" max="8980" width="9" style="206"/>
    <col min="8981" max="8981" width="36.875" style="206" bestFit="1" customWidth="1"/>
    <col min="8982" max="8982" width="7.125" style="206" customWidth="1"/>
    <col min="8983" max="8983" width="6" style="206" customWidth="1"/>
    <col min="8984" max="8984" width="5.75" style="206" customWidth="1"/>
    <col min="8985" max="8985" width="10.5" style="206" customWidth="1"/>
    <col min="8986" max="8986" width="7.5" style="206" customWidth="1"/>
    <col min="8987" max="8987" width="6.375" style="206" customWidth="1"/>
    <col min="8988" max="8988" width="6.5" style="206" customWidth="1"/>
    <col min="8989" max="8989" width="6.375" style="206" customWidth="1"/>
    <col min="8990" max="8990" width="7.875" style="206" customWidth="1"/>
    <col min="8991" max="8991" width="7.75" style="206" customWidth="1"/>
    <col min="8992" max="8995" width="6.5" style="206" customWidth="1"/>
    <col min="8996" max="8996" width="6.875" style="206" customWidth="1"/>
    <col min="8997" max="8997" width="9" style="206"/>
    <col min="8998" max="8998" width="6.125" style="206" customWidth="1"/>
    <col min="8999" max="8999" width="7.5" style="206" customWidth="1"/>
    <col min="9000" max="9000" width="7.625" style="206" customWidth="1"/>
    <col min="9001" max="9001" width="7.75" style="206" customWidth="1"/>
    <col min="9002" max="9002" width="10.125" style="206" bestFit="1" customWidth="1"/>
    <col min="9003" max="9003" width="12" style="206" customWidth="1"/>
    <col min="9004" max="9004" width="10.25" style="206" bestFit="1" customWidth="1"/>
    <col min="9005" max="9005" width="8.75" style="206" bestFit="1" customWidth="1"/>
    <col min="9006" max="9006" width="7.75" style="206" customWidth="1"/>
    <col min="9007" max="9007" width="9.125" style="206" customWidth="1"/>
    <col min="9008" max="9008" width="9.875" style="206" customWidth="1"/>
    <col min="9009" max="9009" width="7.75" style="206" customWidth="1"/>
    <col min="9010" max="9010" width="9.375" style="206" customWidth="1"/>
    <col min="9011" max="9011" width="9" style="206"/>
    <col min="9012" max="9012" width="5.875" style="206" customWidth="1"/>
    <col min="9013" max="9013" width="7.125" style="206" customWidth="1"/>
    <col min="9014" max="9014" width="8.125" style="206" customWidth="1"/>
    <col min="9015" max="9015" width="10.25" style="206" customWidth="1"/>
    <col min="9016" max="9236" width="9" style="206"/>
    <col min="9237" max="9237" width="36.875" style="206" bestFit="1" customWidth="1"/>
    <col min="9238" max="9238" width="7.125" style="206" customWidth="1"/>
    <col min="9239" max="9239" width="6" style="206" customWidth="1"/>
    <col min="9240" max="9240" width="5.75" style="206" customWidth="1"/>
    <col min="9241" max="9241" width="10.5" style="206" customWidth="1"/>
    <col min="9242" max="9242" width="7.5" style="206" customWidth="1"/>
    <col min="9243" max="9243" width="6.375" style="206" customWidth="1"/>
    <col min="9244" max="9244" width="6.5" style="206" customWidth="1"/>
    <col min="9245" max="9245" width="6.375" style="206" customWidth="1"/>
    <col min="9246" max="9246" width="7.875" style="206" customWidth="1"/>
    <col min="9247" max="9247" width="7.75" style="206" customWidth="1"/>
    <col min="9248" max="9251" width="6.5" style="206" customWidth="1"/>
    <col min="9252" max="9252" width="6.875" style="206" customWidth="1"/>
    <col min="9253" max="9253" width="9" style="206"/>
    <col min="9254" max="9254" width="6.125" style="206" customWidth="1"/>
    <col min="9255" max="9255" width="7.5" style="206" customWidth="1"/>
    <col min="9256" max="9256" width="7.625" style="206" customWidth="1"/>
    <col min="9257" max="9257" width="7.75" style="206" customWidth="1"/>
    <col min="9258" max="9258" width="10.125" style="206" bestFit="1" customWidth="1"/>
    <col min="9259" max="9259" width="12" style="206" customWidth="1"/>
    <col min="9260" max="9260" width="10.25" style="206" bestFit="1" customWidth="1"/>
    <col min="9261" max="9261" width="8.75" style="206" bestFit="1" customWidth="1"/>
    <col min="9262" max="9262" width="7.75" style="206" customWidth="1"/>
    <col min="9263" max="9263" width="9.125" style="206" customWidth="1"/>
    <col min="9264" max="9264" width="9.875" style="206" customWidth="1"/>
    <col min="9265" max="9265" width="7.75" style="206" customWidth="1"/>
    <col min="9266" max="9266" width="9.375" style="206" customWidth="1"/>
    <col min="9267" max="9267" width="9" style="206"/>
    <col min="9268" max="9268" width="5.875" style="206" customWidth="1"/>
    <col min="9269" max="9269" width="7.125" style="206" customWidth="1"/>
    <col min="9270" max="9270" width="8.125" style="206" customWidth="1"/>
    <col min="9271" max="9271" width="10.25" style="206" customWidth="1"/>
    <col min="9272" max="9492" width="9" style="206"/>
    <col min="9493" max="9493" width="36.875" style="206" bestFit="1" customWidth="1"/>
    <col min="9494" max="9494" width="7.125" style="206" customWidth="1"/>
    <col min="9495" max="9495" width="6" style="206" customWidth="1"/>
    <col min="9496" max="9496" width="5.75" style="206" customWidth="1"/>
    <col min="9497" max="9497" width="10.5" style="206" customWidth="1"/>
    <col min="9498" max="9498" width="7.5" style="206" customWidth="1"/>
    <col min="9499" max="9499" width="6.375" style="206" customWidth="1"/>
    <col min="9500" max="9500" width="6.5" style="206" customWidth="1"/>
    <col min="9501" max="9501" width="6.375" style="206" customWidth="1"/>
    <col min="9502" max="9502" width="7.875" style="206" customWidth="1"/>
    <col min="9503" max="9503" width="7.75" style="206" customWidth="1"/>
    <col min="9504" max="9507" width="6.5" style="206" customWidth="1"/>
    <col min="9508" max="9508" width="6.875" style="206" customWidth="1"/>
    <col min="9509" max="9509" width="9" style="206"/>
    <col min="9510" max="9510" width="6.125" style="206" customWidth="1"/>
    <col min="9511" max="9511" width="7.5" style="206" customWidth="1"/>
    <col min="9512" max="9512" width="7.625" style="206" customWidth="1"/>
    <col min="9513" max="9513" width="7.75" style="206" customWidth="1"/>
    <col min="9514" max="9514" width="10.125" style="206" bestFit="1" customWidth="1"/>
    <col min="9515" max="9515" width="12" style="206" customWidth="1"/>
    <col min="9516" max="9516" width="10.25" style="206" bestFit="1" customWidth="1"/>
    <col min="9517" max="9517" width="8.75" style="206" bestFit="1" customWidth="1"/>
    <col min="9518" max="9518" width="7.75" style="206" customWidth="1"/>
    <col min="9519" max="9519" width="9.125" style="206" customWidth="1"/>
    <col min="9520" max="9520" width="9.875" style="206" customWidth="1"/>
    <col min="9521" max="9521" width="7.75" style="206" customWidth="1"/>
    <col min="9522" max="9522" width="9.375" style="206" customWidth="1"/>
    <col min="9523" max="9523" width="9" style="206"/>
    <col min="9524" max="9524" width="5.875" style="206" customWidth="1"/>
    <col min="9525" max="9525" width="7.125" style="206" customWidth="1"/>
    <col min="9526" max="9526" width="8.125" style="206" customWidth="1"/>
    <col min="9527" max="9527" width="10.25" style="206" customWidth="1"/>
    <col min="9528" max="9748" width="9" style="206"/>
    <col min="9749" max="9749" width="36.875" style="206" bestFit="1" customWidth="1"/>
    <col min="9750" max="9750" width="7.125" style="206" customWidth="1"/>
    <col min="9751" max="9751" width="6" style="206" customWidth="1"/>
    <col min="9752" max="9752" width="5.75" style="206" customWidth="1"/>
    <col min="9753" max="9753" width="10.5" style="206" customWidth="1"/>
    <col min="9754" max="9754" width="7.5" style="206" customWidth="1"/>
    <col min="9755" max="9755" width="6.375" style="206" customWidth="1"/>
    <col min="9756" max="9756" width="6.5" style="206" customWidth="1"/>
    <col min="9757" max="9757" width="6.375" style="206" customWidth="1"/>
    <col min="9758" max="9758" width="7.875" style="206" customWidth="1"/>
    <col min="9759" max="9759" width="7.75" style="206" customWidth="1"/>
    <col min="9760" max="9763" width="6.5" style="206" customWidth="1"/>
    <col min="9764" max="9764" width="6.875" style="206" customWidth="1"/>
    <col min="9765" max="9765" width="9" style="206"/>
    <col min="9766" max="9766" width="6.125" style="206" customWidth="1"/>
    <col min="9767" max="9767" width="7.5" style="206" customWidth="1"/>
    <col min="9768" max="9768" width="7.625" style="206" customWidth="1"/>
    <col min="9769" max="9769" width="7.75" style="206" customWidth="1"/>
    <col min="9770" max="9770" width="10.125" style="206" bestFit="1" customWidth="1"/>
    <col min="9771" max="9771" width="12" style="206" customWidth="1"/>
    <col min="9772" max="9772" width="10.25" style="206" bestFit="1" customWidth="1"/>
    <col min="9773" max="9773" width="8.75" style="206" bestFit="1" customWidth="1"/>
    <col min="9774" max="9774" width="7.75" style="206" customWidth="1"/>
    <col min="9775" max="9775" width="9.125" style="206" customWidth="1"/>
    <col min="9776" max="9776" width="9.875" style="206" customWidth="1"/>
    <col min="9777" max="9777" width="7.75" style="206" customWidth="1"/>
    <col min="9778" max="9778" width="9.375" style="206" customWidth="1"/>
    <col min="9779" max="9779" width="9" style="206"/>
    <col min="9780" max="9780" width="5.875" style="206" customWidth="1"/>
    <col min="9781" max="9781" width="7.125" style="206" customWidth="1"/>
    <col min="9782" max="9782" width="8.125" style="206" customWidth="1"/>
    <col min="9783" max="9783" width="10.25" style="206" customWidth="1"/>
    <col min="9784" max="10004" width="9" style="206"/>
    <col min="10005" max="10005" width="36.875" style="206" bestFit="1" customWidth="1"/>
    <col min="10006" max="10006" width="7.125" style="206" customWidth="1"/>
    <col min="10007" max="10007" width="6" style="206" customWidth="1"/>
    <col min="10008" max="10008" width="5.75" style="206" customWidth="1"/>
    <col min="10009" max="10009" width="10.5" style="206" customWidth="1"/>
    <col min="10010" max="10010" width="7.5" style="206" customWidth="1"/>
    <col min="10011" max="10011" width="6.375" style="206" customWidth="1"/>
    <col min="10012" max="10012" width="6.5" style="206" customWidth="1"/>
    <col min="10013" max="10013" width="6.375" style="206" customWidth="1"/>
    <col min="10014" max="10014" width="7.875" style="206" customWidth="1"/>
    <col min="10015" max="10015" width="7.75" style="206" customWidth="1"/>
    <col min="10016" max="10019" width="6.5" style="206" customWidth="1"/>
    <col min="10020" max="10020" width="6.875" style="206" customWidth="1"/>
    <col min="10021" max="10021" width="9" style="206"/>
    <col min="10022" max="10022" width="6.125" style="206" customWidth="1"/>
    <col min="10023" max="10023" width="7.5" style="206" customWidth="1"/>
    <col min="10024" max="10024" width="7.625" style="206" customWidth="1"/>
    <col min="10025" max="10025" width="7.75" style="206" customWidth="1"/>
    <col min="10026" max="10026" width="10.125" style="206" bestFit="1" customWidth="1"/>
    <col min="10027" max="10027" width="12" style="206" customWidth="1"/>
    <col min="10028" max="10028" width="10.25" style="206" bestFit="1" customWidth="1"/>
    <col min="10029" max="10029" width="8.75" style="206" bestFit="1" customWidth="1"/>
    <col min="10030" max="10030" width="7.75" style="206" customWidth="1"/>
    <col min="10031" max="10031" width="9.125" style="206" customWidth="1"/>
    <col min="10032" max="10032" width="9.875" style="206" customWidth="1"/>
    <col min="10033" max="10033" width="7.75" style="206" customWidth="1"/>
    <col min="10034" max="10034" width="9.375" style="206" customWidth="1"/>
    <col min="10035" max="10035" width="9" style="206"/>
    <col min="10036" max="10036" width="5.875" style="206" customWidth="1"/>
    <col min="10037" max="10037" width="7.125" style="206" customWidth="1"/>
    <col min="10038" max="10038" width="8.125" style="206" customWidth="1"/>
    <col min="10039" max="10039" width="10.25" style="206" customWidth="1"/>
    <col min="10040" max="10260" width="9" style="206"/>
    <col min="10261" max="10261" width="36.875" style="206" bestFit="1" customWidth="1"/>
    <col min="10262" max="10262" width="7.125" style="206" customWidth="1"/>
    <col min="10263" max="10263" width="6" style="206" customWidth="1"/>
    <col min="10264" max="10264" width="5.75" style="206" customWidth="1"/>
    <col min="10265" max="10265" width="10.5" style="206" customWidth="1"/>
    <col min="10266" max="10266" width="7.5" style="206" customWidth="1"/>
    <col min="10267" max="10267" width="6.375" style="206" customWidth="1"/>
    <col min="10268" max="10268" width="6.5" style="206" customWidth="1"/>
    <col min="10269" max="10269" width="6.375" style="206" customWidth="1"/>
    <col min="10270" max="10270" width="7.875" style="206" customWidth="1"/>
    <col min="10271" max="10271" width="7.75" style="206" customWidth="1"/>
    <col min="10272" max="10275" width="6.5" style="206" customWidth="1"/>
    <col min="10276" max="10276" width="6.875" style="206" customWidth="1"/>
    <col min="10277" max="10277" width="9" style="206"/>
    <col min="10278" max="10278" width="6.125" style="206" customWidth="1"/>
    <col min="10279" max="10279" width="7.5" style="206" customWidth="1"/>
    <col min="10280" max="10280" width="7.625" style="206" customWidth="1"/>
    <col min="10281" max="10281" width="7.75" style="206" customWidth="1"/>
    <col min="10282" max="10282" width="10.125" style="206" bestFit="1" customWidth="1"/>
    <col min="10283" max="10283" width="12" style="206" customWidth="1"/>
    <col min="10284" max="10284" width="10.25" style="206" bestFit="1" customWidth="1"/>
    <col min="10285" max="10285" width="8.75" style="206" bestFit="1" customWidth="1"/>
    <col min="10286" max="10286" width="7.75" style="206" customWidth="1"/>
    <col min="10287" max="10287" width="9.125" style="206" customWidth="1"/>
    <col min="10288" max="10288" width="9.875" style="206" customWidth="1"/>
    <col min="10289" max="10289" width="7.75" style="206" customWidth="1"/>
    <col min="10290" max="10290" width="9.375" style="206" customWidth="1"/>
    <col min="10291" max="10291" width="9" style="206"/>
    <col min="10292" max="10292" width="5.875" style="206" customWidth="1"/>
    <col min="10293" max="10293" width="7.125" style="206" customWidth="1"/>
    <col min="10294" max="10294" width="8.125" style="206" customWidth="1"/>
    <col min="10295" max="10295" width="10.25" style="206" customWidth="1"/>
    <col min="10296" max="10516" width="9" style="206"/>
    <col min="10517" max="10517" width="36.875" style="206" bestFit="1" customWidth="1"/>
    <col min="10518" max="10518" width="7.125" style="206" customWidth="1"/>
    <col min="10519" max="10519" width="6" style="206" customWidth="1"/>
    <col min="10520" max="10520" width="5.75" style="206" customWidth="1"/>
    <col min="10521" max="10521" width="10.5" style="206" customWidth="1"/>
    <col min="10522" max="10522" width="7.5" style="206" customWidth="1"/>
    <col min="10523" max="10523" width="6.375" style="206" customWidth="1"/>
    <col min="10524" max="10524" width="6.5" style="206" customWidth="1"/>
    <col min="10525" max="10525" width="6.375" style="206" customWidth="1"/>
    <col min="10526" max="10526" width="7.875" style="206" customWidth="1"/>
    <col min="10527" max="10527" width="7.75" style="206" customWidth="1"/>
    <col min="10528" max="10531" width="6.5" style="206" customWidth="1"/>
    <col min="10532" max="10532" width="6.875" style="206" customWidth="1"/>
    <col min="10533" max="10533" width="9" style="206"/>
    <col min="10534" max="10534" width="6.125" style="206" customWidth="1"/>
    <col min="10535" max="10535" width="7.5" style="206" customWidth="1"/>
    <col min="10536" max="10536" width="7.625" style="206" customWidth="1"/>
    <col min="10537" max="10537" width="7.75" style="206" customWidth="1"/>
    <col min="10538" max="10538" width="10.125" style="206" bestFit="1" customWidth="1"/>
    <col min="10539" max="10539" width="12" style="206" customWidth="1"/>
    <col min="10540" max="10540" width="10.25" style="206" bestFit="1" customWidth="1"/>
    <col min="10541" max="10541" width="8.75" style="206" bestFit="1" customWidth="1"/>
    <col min="10542" max="10542" width="7.75" style="206" customWidth="1"/>
    <col min="10543" max="10543" width="9.125" style="206" customWidth="1"/>
    <col min="10544" max="10544" width="9.875" style="206" customWidth="1"/>
    <col min="10545" max="10545" width="7.75" style="206" customWidth="1"/>
    <col min="10546" max="10546" width="9.375" style="206" customWidth="1"/>
    <col min="10547" max="10547" width="9" style="206"/>
    <col min="10548" max="10548" width="5.875" style="206" customWidth="1"/>
    <col min="10549" max="10549" width="7.125" style="206" customWidth="1"/>
    <col min="10550" max="10550" width="8.125" style="206" customWidth="1"/>
    <col min="10551" max="10551" width="10.25" style="206" customWidth="1"/>
    <col min="10552" max="10772" width="9" style="206"/>
    <col min="10773" max="10773" width="36.875" style="206" bestFit="1" customWidth="1"/>
    <col min="10774" max="10774" width="7.125" style="206" customWidth="1"/>
    <col min="10775" max="10775" width="6" style="206" customWidth="1"/>
    <col min="10776" max="10776" width="5.75" style="206" customWidth="1"/>
    <col min="10777" max="10777" width="10.5" style="206" customWidth="1"/>
    <col min="10778" max="10778" width="7.5" style="206" customWidth="1"/>
    <col min="10779" max="10779" width="6.375" style="206" customWidth="1"/>
    <col min="10780" max="10780" width="6.5" style="206" customWidth="1"/>
    <col min="10781" max="10781" width="6.375" style="206" customWidth="1"/>
    <col min="10782" max="10782" width="7.875" style="206" customWidth="1"/>
    <col min="10783" max="10783" width="7.75" style="206" customWidth="1"/>
    <col min="10784" max="10787" width="6.5" style="206" customWidth="1"/>
    <col min="10788" max="10788" width="6.875" style="206" customWidth="1"/>
    <col min="10789" max="10789" width="9" style="206"/>
    <col min="10790" max="10790" width="6.125" style="206" customWidth="1"/>
    <col min="10791" max="10791" width="7.5" style="206" customWidth="1"/>
    <col min="10792" max="10792" width="7.625" style="206" customWidth="1"/>
    <col min="10793" max="10793" width="7.75" style="206" customWidth="1"/>
    <col min="10794" max="10794" width="10.125" style="206" bestFit="1" customWidth="1"/>
    <col min="10795" max="10795" width="12" style="206" customWidth="1"/>
    <col min="10796" max="10796" width="10.25" style="206" bestFit="1" customWidth="1"/>
    <col min="10797" max="10797" width="8.75" style="206" bestFit="1" customWidth="1"/>
    <col min="10798" max="10798" width="7.75" style="206" customWidth="1"/>
    <col min="10799" max="10799" width="9.125" style="206" customWidth="1"/>
    <col min="10800" max="10800" width="9.875" style="206" customWidth="1"/>
    <col min="10801" max="10801" width="7.75" style="206" customWidth="1"/>
    <col min="10802" max="10802" width="9.375" style="206" customWidth="1"/>
    <col min="10803" max="10803" width="9" style="206"/>
    <col min="10804" max="10804" width="5.875" style="206" customWidth="1"/>
    <col min="10805" max="10805" width="7.125" style="206" customWidth="1"/>
    <col min="10806" max="10806" width="8.125" style="206" customWidth="1"/>
    <col min="10807" max="10807" width="10.25" style="206" customWidth="1"/>
    <col min="10808" max="11028" width="9" style="206"/>
    <col min="11029" max="11029" width="36.875" style="206" bestFit="1" customWidth="1"/>
    <col min="11030" max="11030" width="7.125" style="206" customWidth="1"/>
    <col min="11031" max="11031" width="6" style="206" customWidth="1"/>
    <col min="11032" max="11032" width="5.75" style="206" customWidth="1"/>
    <col min="11033" max="11033" width="10.5" style="206" customWidth="1"/>
    <col min="11034" max="11034" width="7.5" style="206" customWidth="1"/>
    <col min="11035" max="11035" width="6.375" style="206" customWidth="1"/>
    <col min="11036" max="11036" width="6.5" style="206" customWidth="1"/>
    <col min="11037" max="11037" width="6.375" style="206" customWidth="1"/>
    <col min="11038" max="11038" width="7.875" style="206" customWidth="1"/>
    <col min="11039" max="11039" width="7.75" style="206" customWidth="1"/>
    <col min="11040" max="11043" width="6.5" style="206" customWidth="1"/>
    <col min="11044" max="11044" width="6.875" style="206" customWidth="1"/>
    <col min="11045" max="11045" width="9" style="206"/>
    <col min="11046" max="11046" width="6.125" style="206" customWidth="1"/>
    <col min="11047" max="11047" width="7.5" style="206" customWidth="1"/>
    <col min="11048" max="11048" width="7.625" style="206" customWidth="1"/>
    <col min="11049" max="11049" width="7.75" style="206" customWidth="1"/>
    <col min="11050" max="11050" width="10.125" style="206" bestFit="1" customWidth="1"/>
    <col min="11051" max="11051" width="12" style="206" customWidth="1"/>
    <col min="11052" max="11052" width="10.25" style="206" bestFit="1" customWidth="1"/>
    <col min="11053" max="11053" width="8.75" style="206" bestFit="1" customWidth="1"/>
    <col min="11054" max="11054" width="7.75" style="206" customWidth="1"/>
    <col min="11055" max="11055" width="9.125" style="206" customWidth="1"/>
    <col min="11056" max="11056" width="9.875" style="206" customWidth="1"/>
    <col min="11057" max="11057" width="7.75" style="206" customWidth="1"/>
    <col min="11058" max="11058" width="9.375" style="206" customWidth="1"/>
    <col min="11059" max="11059" width="9" style="206"/>
    <col min="11060" max="11060" width="5.875" style="206" customWidth="1"/>
    <col min="11061" max="11061" width="7.125" style="206" customWidth="1"/>
    <col min="11062" max="11062" width="8.125" style="206" customWidth="1"/>
    <col min="11063" max="11063" width="10.25" style="206" customWidth="1"/>
    <col min="11064" max="11284" width="9" style="206"/>
    <col min="11285" max="11285" width="36.875" style="206" bestFit="1" customWidth="1"/>
    <col min="11286" max="11286" width="7.125" style="206" customWidth="1"/>
    <col min="11287" max="11287" width="6" style="206" customWidth="1"/>
    <col min="11288" max="11288" width="5.75" style="206" customWidth="1"/>
    <col min="11289" max="11289" width="10.5" style="206" customWidth="1"/>
    <col min="11290" max="11290" width="7.5" style="206" customWidth="1"/>
    <col min="11291" max="11291" width="6.375" style="206" customWidth="1"/>
    <col min="11292" max="11292" width="6.5" style="206" customWidth="1"/>
    <col min="11293" max="11293" width="6.375" style="206" customWidth="1"/>
    <col min="11294" max="11294" width="7.875" style="206" customWidth="1"/>
    <col min="11295" max="11295" width="7.75" style="206" customWidth="1"/>
    <col min="11296" max="11299" width="6.5" style="206" customWidth="1"/>
    <col min="11300" max="11300" width="6.875" style="206" customWidth="1"/>
    <col min="11301" max="11301" width="9" style="206"/>
    <col min="11302" max="11302" width="6.125" style="206" customWidth="1"/>
    <col min="11303" max="11303" width="7.5" style="206" customWidth="1"/>
    <col min="11304" max="11304" width="7.625" style="206" customWidth="1"/>
    <col min="11305" max="11305" width="7.75" style="206" customWidth="1"/>
    <col min="11306" max="11306" width="10.125" style="206" bestFit="1" customWidth="1"/>
    <col min="11307" max="11307" width="12" style="206" customWidth="1"/>
    <col min="11308" max="11308" width="10.25" style="206" bestFit="1" customWidth="1"/>
    <col min="11309" max="11309" width="8.75" style="206" bestFit="1" customWidth="1"/>
    <col min="11310" max="11310" width="7.75" style="206" customWidth="1"/>
    <col min="11311" max="11311" width="9.125" style="206" customWidth="1"/>
    <col min="11312" max="11312" width="9.875" style="206" customWidth="1"/>
    <col min="11313" max="11313" width="7.75" style="206" customWidth="1"/>
    <col min="11314" max="11314" width="9.375" style="206" customWidth="1"/>
    <col min="11315" max="11315" width="9" style="206"/>
    <col min="11316" max="11316" width="5.875" style="206" customWidth="1"/>
    <col min="11317" max="11317" width="7.125" style="206" customWidth="1"/>
    <col min="11318" max="11318" width="8.125" style="206" customWidth="1"/>
    <col min="11319" max="11319" width="10.25" style="206" customWidth="1"/>
    <col min="11320" max="11540" width="9" style="206"/>
    <col min="11541" max="11541" width="36.875" style="206" bestFit="1" customWidth="1"/>
    <col min="11542" max="11542" width="7.125" style="206" customWidth="1"/>
    <col min="11543" max="11543" width="6" style="206" customWidth="1"/>
    <col min="11544" max="11544" width="5.75" style="206" customWidth="1"/>
    <col min="11545" max="11545" width="10.5" style="206" customWidth="1"/>
    <col min="11546" max="11546" width="7.5" style="206" customWidth="1"/>
    <col min="11547" max="11547" width="6.375" style="206" customWidth="1"/>
    <col min="11548" max="11548" width="6.5" style="206" customWidth="1"/>
    <col min="11549" max="11549" width="6.375" style="206" customWidth="1"/>
    <col min="11550" max="11550" width="7.875" style="206" customWidth="1"/>
    <col min="11551" max="11551" width="7.75" style="206" customWidth="1"/>
    <col min="11552" max="11555" width="6.5" style="206" customWidth="1"/>
    <col min="11556" max="11556" width="6.875" style="206" customWidth="1"/>
    <col min="11557" max="11557" width="9" style="206"/>
    <col min="11558" max="11558" width="6.125" style="206" customWidth="1"/>
    <col min="11559" max="11559" width="7.5" style="206" customWidth="1"/>
    <col min="11560" max="11560" width="7.625" style="206" customWidth="1"/>
    <col min="11561" max="11561" width="7.75" style="206" customWidth="1"/>
    <col min="11562" max="11562" width="10.125" style="206" bestFit="1" customWidth="1"/>
    <col min="11563" max="11563" width="12" style="206" customWidth="1"/>
    <col min="11564" max="11564" width="10.25" style="206" bestFit="1" customWidth="1"/>
    <col min="11565" max="11565" width="8.75" style="206" bestFit="1" customWidth="1"/>
    <col min="11566" max="11566" width="7.75" style="206" customWidth="1"/>
    <col min="11567" max="11567" width="9.125" style="206" customWidth="1"/>
    <col min="11568" max="11568" width="9.875" style="206" customWidth="1"/>
    <col min="11569" max="11569" width="7.75" style="206" customWidth="1"/>
    <col min="11570" max="11570" width="9.375" style="206" customWidth="1"/>
    <col min="11571" max="11571" width="9" style="206"/>
    <col min="11572" max="11572" width="5.875" style="206" customWidth="1"/>
    <col min="11573" max="11573" width="7.125" style="206" customWidth="1"/>
    <col min="11574" max="11574" width="8.125" style="206" customWidth="1"/>
    <col min="11575" max="11575" width="10.25" style="206" customWidth="1"/>
    <col min="11576" max="11796" width="9" style="206"/>
    <col min="11797" max="11797" width="36.875" style="206" bestFit="1" customWidth="1"/>
    <col min="11798" max="11798" width="7.125" style="206" customWidth="1"/>
    <col min="11799" max="11799" width="6" style="206" customWidth="1"/>
    <col min="11800" max="11800" width="5.75" style="206" customWidth="1"/>
    <col min="11801" max="11801" width="10.5" style="206" customWidth="1"/>
    <col min="11802" max="11802" width="7.5" style="206" customWidth="1"/>
    <col min="11803" max="11803" width="6.375" style="206" customWidth="1"/>
    <col min="11804" max="11804" width="6.5" style="206" customWidth="1"/>
    <col min="11805" max="11805" width="6.375" style="206" customWidth="1"/>
    <col min="11806" max="11806" width="7.875" style="206" customWidth="1"/>
    <col min="11807" max="11807" width="7.75" style="206" customWidth="1"/>
    <col min="11808" max="11811" width="6.5" style="206" customWidth="1"/>
    <col min="11812" max="11812" width="6.875" style="206" customWidth="1"/>
    <col min="11813" max="11813" width="9" style="206"/>
    <col min="11814" max="11814" width="6.125" style="206" customWidth="1"/>
    <col min="11815" max="11815" width="7.5" style="206" customWidth="1"/>
    <col min="11816" max="11816" width="7.625" style="206" customWidth="1"/>
    <col min="11817" max="11817" width="7.75" style="206" customWidth="1"/>
    <col min="11818" max="11818" width="10.125" style="206" bestFit="1" customWidth="1"/>
    <col min="11819" max="11819" width="12" style="206" customWidth="1"/>
    <col min="11820" max="11820" width="10.25" style="206" bestFit="1" customWidth="1"/>
    <col min="11821" max="11821" width="8.75" style="206" bestFit="1" customWidth="1"/>
    <col min="11822" max="11822" width="7.75" style="206" customWidth="1"/>
    <col min="11823" max="11823" width="9.125" style="206" customWidth="1"/>
    <col min="11824" max="11824" width="9.875" style="206" customWidth="1"/>
    <col min="11825" max="11825" width="7.75" style="206" customWidth="1"/>
    <col min="11826" max="11826" width="9.375" style="206" customWidth="1"/>
    <col min="11827" max="11827" width="9" style="206"/>
    <col min="11828" max="11828" width="5.875" style="206" customWidth="1"/>
    <col min="11829" max="11829" width="7.125" style="206" customWidth="1"/>
    <col min="11830" max="11830" width="8.125" style="206" customWidth="1"/>
    <col min="11831" max="11831" width="10.25" style="206" customWidth="1"/>
    <col min="11832" max="12052" width="9" style="206"/>
    <col min="12053" max="12053" width="36.875" style="206" bestFit="1" customWidth="1"/>
    <col min="12054" max="12054" width="7.125" style="206" customWidth="1"/>
    <col min="12055" max="12055" width="6" style="206" customWidth="1"/>
    <col min="12056" max="12056" width="5.75" style="206" customWidth="1"/>
    <col min="12057" max="12057" width="10.5" style="206" customWidth="1"/>
    <col min="12058" max="12058" width="7.5" style="206" customWidth="1"/>
    <col min="12059" max="12059" width="6.375" style="206" customWidth="1"/>
    <col min="12060" max="12060" width="6.5" style="206" customWidth="1"/>
    <col min="12061" max="12061" width="6.375" style="206" customWidth="1"/>
    <col min="12062" max="12062" width="7.875" style="206" customWidth="1"/>
    <col min="12063" max="12063" width="7.75" style="206" customWidth="1"/>
    <col min="12064" max="12067" width="6.5" style="206" customWidth="1"/>
    <col min="12068" max="12068" width="6.875" style="206" customWidth="1"/>
    <col min="12069" max="12069" width="9" style="206"/>
    <col min="12070" max="12070" width="6.125" style="206" customWidth="1"/>
    <col min="12071" max="12071" width="7.5" style="206" customWidth="1"/>
    <col min="12072" max="12072" width="7.625" style="206" customWidth="1"/>
    <col min="12073" max="12073" width="7.75" style="206" customWidth="1"/>
    <col min="12074" max="12074" width="10.125" style="206" bestFit="1" customWidth="1"/>
    <col min="12075" max="12075" width="12" style="206" customWidth="1"/>
    <col min="12076" max="12076" width="10.25" style="206" bestFit="1" customWidth="1"/>
    <col min="12077" max="12077" width="8.75" style="206" bestFit="1" customWidth="1"/>
    <col min="12078" max="12078" width="7.75" style="206" customWidth="1"/>
    <col min="12079" max="12079" width="9.125" style="206" customWidth="1"/>
    <col min="12080" max="12080" width="9.875" style="206" customWidth="1"/>
    <col min="12081" max="12081" width="7.75" style="206" customWidth="1"/>
    <col min="12082" max="12082" width="9.375" style="206" customWidth="1"/>
    <col min="12083" max="12083" width="9" style="206"/>
    <col min="12084" max="12084" width="5.875" style="206" customWidth="1"/>
    <col min="12085" max="12085" width="7.125" style="206" customWidth="1"/>
    <col min="12086" max="12086" width="8.125" style="206" customWidth="1"/>
    <col min="12087" max="12087" width="10.25" style="206" customWidth="1"/>
    <col min="12088" max="12308" width="9" style="206"/>
    <col min="12309" max="12309" width="36.875" style="206" bestFit="1" customWidth="1"/>
    <col min="12310" max="12310" width="7.125" style="206" customWidth="1"/>
    <col min="12311" max="12311" width="6" style="206" customWidth="1"/>
    <col min="12312" max="12312" width="5.75" style="206" customWidth="1"/>
    <col min="12313" max="12313" width="10.5" style="206" customWidth="1"/>
    <col min="12314" max="12314" width="7.5" style="206" customWidth="1"/>
    <col min="12315" max="12315" width="6.375" style="206" customWidth="1"/>
    <col min="12316" max="12316" width="6.5" style="206" customWidth="1"/>
    <col min="12317" max="12317" width="6.375" style="206" customWidth="1"/>
    <col min="12318" max="12318" width="7.875" style="206" customWidth="1"/>
    <col min="12319" max="12319" width="7.75" style="206" customWidth="1"/>
    <col min="12320" max="12323" width="6.5" style="206" customWidth="1"/>
    <col min="12324" max="12324" width="6.875" style="206" customWidth="1"/>
    <col min="12325" max="12325" width="9" style="206"/>
    <col min="12326" max="12326" width="6.125" style="206" customWidth="1"/>
    <col min="12327" max="12327" width="7.5" style="206" customWidth="1"/>
    <col min="12328" max="12328" width="7.625" style="206" customWidth="1"/>
    <col min="12329" max="12329" width="7.75" style="206" customWidth="1"/>
    <col min="12330" max="12330" width="10.125" style="206" bestFit="1" customWidth="1"/>
    <col min="12331" max="12331" width="12" style="206" customWidth="1"/>
    <col min="12332" max="12332" width="10.25" style="206" bestFit="1" customWidth="1"/>
    <col min="12333" max="12333" width="8.75" style="206" bestFit="1" customWidth="1"/>
    <col min="12334" max="12334" width="7.75" style="206" customWidth="1"/>
    <col min="12335" max="12335" width="9.125" style="206" customWidth="1"/>
    <col min="12336" max="12336" width="9.875" style="206" customWidth="1"/>
    <col min="12337" max="12337" width="7.75" style="206" customWidth="1"/>
    <col min="12338" max="12338" width="9.375" style="206" customWidth="1"/>
    <col min="12339" max="12339" width="9" style="206"/>
    <col min="12340" max="12340" width="5.875" style="206" customWidth="1"/>
    <col min="12341" max="12341" width="7.125" style="206" customWidth="1"/>
    <col min="12342" max="12342" width="8.125" style="206" customWidth="1"/>
    <col min="12343" max="12343" width="10.25" style="206" customWidth="1"/>
    <col min="12344" max="12564" width="9" style="206"/>
    <col min="12565" max="12565" width="36.875" style="206" bestFit="1" customWidth="1"/>
    <col min="12566" max="12566" width="7.125" style="206" customWidth="1"/>
    <col min="12567" max="12567" width="6" style="206" customWidth="1"/>
    <col min="12568" max="12568" width="5.75" style="206" customWidth="1"/>
    <col min="12569" max="12569" width="10.5" style="206" customWidth="1"/>
    <col min="12570" max="12570" width="7.5" style="206" customWidth="1"/>
    <col min="12571" max="12571" width="6.375" style="206" customWidth="1"/>
    <col min="12572" max="12572" width="6.5" style="206" customWidth="1"/>
    <col min="12573" max="12573" width="6.375" style="206" customWidth="1"/>
    <col min="12574" max="12574" width="7.875" style="206" customWidth="1"/>
    <col min="12575" max="12575" width="7.75" style="206" customWidth="1"/>
    <col min="12576" max="12579" width="6.5" style="206" customWidth="1"/>
    <col min="12580" max="12580" width="6.875" style="206" customWidth="1"/>
    <col min="12581" max="12581" width="9" style="206"/>
    <col min="12582" max="12582" width="6.125" style="206" customWidth="1"/>
    <col min="12583" max="12583" width="7.5" style="206" customWidth="1"/>
    <col min="12584" max="12584" width="7.625" style="206" customWidth="1"/>
    <col min="12585" max="12585" width="7.75" style="206" customWidth="1"/>
    <col min="12586" max="12586" width="10.125" style="206" bestFit="1" customWidth="1"/>
    <col min="12587" max="12587" width="12" style="206" customWidth="1"/>
    <col min="12588" max="12588" width="10.25" style="206" bestFit="1" customWidth="1"/>
    <col min="12589" max="12589" width="8.75" style="206" bestFit="1" customWidth="1"/>
    <col min="12590" max="12590" width="7.75" style="206" customWidth="1"/>
    <col min="12591" max="12591" width="9.125" style="206" customWidth="1"/>
    <col min="12592" max="12592" width="9.875" style="206" customWidth="1"/>
    <col min="12593" max="12593" width="7.75" style="206" customWidth="1"/>
    <col min="12594" max="12594" width="9.375" style="206" customWidth="1"/>
    <col min="12595" max="12595" width="9" style="206"/>
    <col min="12596" max="12596" width="5.875" style="206" customWidth="1"/>
    <col min="12597" max="12597" width="7.125" style="206" customWidth="1"/>
    <col min="12598" max="12598" width="8.125" style="206" customWidth="1"/>
    <col min="12599" max="12599" width="10.25" style="206" customWidth="1"/>
    <col min="12600" max="12820" width="9" style="206"/>
    <col min="12821" max="12821" width="36.875" style="206" bestFit="1" customWidth="1"/>
    <col min="12822" max="12822" width="7.125" style="206" customWidth="1"/>
    <col min="12823" max="12823" width="6" style="206" customWidth="1"/>
    <col min="12824" max="12824" width="5.75" style="206" customWidth="1"/>
    <col min="12825" max="12825" width="10.5" style="206" customWidth="1"/>
    <col min="12826" max="12826" width="7.5" style="206" customWidth="1"/>
    <col min="12827" max="12827" width="6.375" style="206" customWidth="1"/>
    <col min="12828" max="12828" width="6.5" style="206" customWidth="1"/>
    <col min="12829" max="12829" width="6.375" style="206" customWidth="1"/>
    <col min="12830" max="12830" width="7.875" style="206" customWidth="1"/>
    <col min="12831" max="12831" width="7.75" style="206" customWidth="1"/>
    <col min="12832" max="12835" width="6.5" style="206" customWidth="1"/>
    <col min="12836" max="12836" width="6.875" style="206" customWidth="1"/>
    <col min="12837" max="12837" width="9" style="206"/>
    <col min="12838" max="12838" width="6.125" style="206" customWidth="1"/>
    <col min="12839" max="12839" width="7.5" style="206" customWidth="1"/>
    <col min="12840" max="12840" width="7.625" style="206" customWidth="1"/>
    <col min="12841" max="12841" width="7.75" style="206" customWidth="1"/>
    <col min="12842" max="12842" width="10.125" style="206" bestFit="1" customWidth="1"/>
    <col min="12843" max="12843" width="12" style="206" customWidth="1"/>
    <col min="12844" max="12844" width="10.25" style="206" bestFit="1" customWidth="1"/>
    <col min="12845" max="12845" width="8.75" style="206" bestFit="1" customWidth="1"/>
    <col min="12846" max="12846" width="7.75" style="206" customWidth="1"/>
    <col min="12847" max="12847" width="9.125" style="206" customWidth="1"/>
    <col min="12848" max="12848" width="9.875" style="206" customWidth="1"/>
    <col min="12849" max="12849" width="7.75" style="206" customWidth="1"/>
    <col min="12850" max="12850" width="9.375" style="206" customWidth="1"/>
    <col min="12851" max="12851" width="9" style="206"/>
    <col min="12852" max="12852" width="5.875" style="206" customWidth="1"/>
    <col min="12853" max="12853" width="7.125" style="206" customWidth="1"/>
    <col min="12854" max="12854" width="8.125" style="206" customWidth="1"/>
    <col min="12855" max="12855" width="10.25" style="206" customWidth="1"/>
    <col min="12856" max="13076" width="9" style="206"/>
    <col min="13077" max="13077" width="36.875" style="206" bestFit="1" customWidth="1"/>
    <col min="13078" max="13078" width="7.125" style="206" customWidth="1"/>
    <col min="13079" max="13079" width="6" style="206" customWidth="1"/>
    <col min="13080" max="13080" width="5.75" style="206" customWidth="1"/>
    <col min="13081" max="13081" width="10.5" style="206" customWidth="1"/>
    <col min="13082" max="13082" width="7.5" style="206" customWidth="1"/>
    <col min="13083" max="13083" width="6.375" style="206" customWidth="1"/>
    <col min="13084" max="13084" width="6.5" style="206" customWidth="1"/>
    <col min="13085" max="13085" width="6.375" style="206" customWidth="1"/>
    <col min="13086" max="13086" width="7.875" style="206" customWidth="1"/>
    <col min="13087" max="13087" width="7.75" style="206" customWidth="1"/>
    <col min="13088" max="13091" width="6.5" style="206" customWidth="1"/>
    <col min="13092" max="13092" width="6.875" style="206" customWidth="1"/>
    <col min="13093" max="13093" width="9" style="206"/>
    <col min="13094" max="13094" width="6.125" style="206" customWidth="1"/>
    <col min="13095" max="13095" width="7.5" style="206" customWidth="1"/>
    <col min="13096" max="13096" width="7.625" style="206" customWidth="1"/>
    <col min="13097" max="13097" width="7.75" style="206" customWidth="1"/>
    <col min="13098" max="13098" width="10.125" style="206" bestFit="1" customWidth="1"/>
    <col min="13099" max="13099" width="12" style="206" customWidth="1"/>
    <col min="13100" max="13100" width="10.25" style="206" bestFit="1" customWidth="1"/>
    <col min="13101" max="13101" width="8.75" style="206" bestFit="1" customWidth="1"/>
    <col min="13102" max="13102" width="7.75" style="206" customWidth="1"/>
    <col min="13103" max="13103" width="9.125" style="206" customWidth="1"/>
    <col min="13104" max="13104" width="9.875" style="206" customWidth="1"/>
    <col min="13105" max="13105" width="7.75" style="206" customWidth="1"/>
    <col min="13106" max="13106" width="9.375" style="206" customWidth="1"/>
    <col min="13107" max="13107" width="9" style="206"/>
    <col min="13108" max="13108" width="5.875" style="206" customWidth="1"/>
    <col min="13109" max="13109" width="7.125" style="206" customWidth="1"/>
    <col min="13110" max="13110" width="8.125" style="206" customWidth="1"/>
    <col min="13111" max="13111" width="10.25" style="206" customWidth="1"/>
    <col min="13112" max="13332" width="9" style="206"/>
    <col min="13333" max="13333" width="36.875" style="206" bestFit="1" customWidth="1"/>
    <col min="13334" max="13334" width="7.125" style="206" customWidth="1"/>
    <col min="13335" max="13335" width="6" style="206" customWidth="1"/>
    <col min="13336" max="13336" width="5.75" style="206" customWidth="1"/>
    <col min="13337" max="13337" width="10.5" style="206" customWidth="1"/>
    <col min="13338" max="13338" width="7.5" style="206" customWidth="1"/>
    <col min="13339" max="13339" width="6.375" style="206" customWidth="1"/>
    <col min="13340" max="13340" width="6.5" style="206" customWidth="1"/>
    <col min="13341" max="13341" width="6.375" style="206" customWidth="1"/>
    <col min="13342" max="13342" width="7.875" style="206" customWidth="1"/>
    <col min="13343" max="13343" width="7.75" style="206" customWidth="1"/>
    <col min="13344" max="13347" width="6.5" style="206" customWidth="1"/>
    <col min="13348" max="13348" width="6.875" style="206" customWidth="1"/>
    <col min="13349" max="13349" width="9" style="206"/>
    <col min="13350" max="13350" width="6.125" style="206" customWidth="1"/>
    <col min="13351" max="13351" width="7.5" style="206" customWidth="1"/>
    <col min="13352" max="13352" width="7.625" style="206" customWidth="1"/>
    <col min="13353" max="13353" width="7.75" style="206" customWidth="1"/>
    <col min="13354" max="13354" width="10.125" style="206" bestFit="1" customWidth="1"/>
    <col min="13355" max="13355" width="12" style="206" customWidth="1"/>
    <col min="13356" max="13356" width="10.25" style="206" bestFit="1" customWidth="1"/>
    <col min="13357" max="13357" width="8.75" style="206" bestFit="1" customWidth="1"/>
    <col min="13358" max="13358" width="7.75" style="206" customWidth="1"/>
    <col min="13359" max="13359" width="9.125" style="206" customWidth="1"/>
    <col min="13360" max="13360" width="9.875" style="206" customWidth="1"/>
    <col min="13361" max="13361" width="7.75" style="206" customWidth="1"/>
    <col min="13362" max="13362" width="9.375" style="206" customWidth="1"/>
    <col min="13363" max="13363" width="9" style="206"/>
    <col min="13364" max="13364" width="5.875" style="206" customWidth="1"/>
    <col min="13365" max="13365" width="7.125" style="206" customWidth="1"/>
    <col min="13366" max="13366" width="8.125" style="206" customWidth="1"/>
    <col min="13367" max="13367" width="10.25" style="206" customWidth="1"/>
    <col min="13368" max="13588" width="9" style="206"/>
    <col min="13589" max="13589" width="36.875" style="206" bestFit="1" customWidth="1"/>
    <col min="13590" max="13590" width="7.125" style="206" customWidth="1"/>
    <col min="13591" max="13591" width="6" style="206" customWidth="1"/>
    <col min="13592" max="13592" width="5.75" style="206" customWidth="1"/>
    <col min="13593" max="13593" width="10.5" style="206" customWidth="1"/>
    <col min="13594" max="13594" width="7.5" style="206" customWidth="1"/>
    <col min="13595" max="13595" width="6.375" style="206" customWidth="1"/>
    <col min="13596" max="13596" width="6.5" style="206" customWidth="1"/>
    <col min="13597" max="13597" width="6.375" style="206" customWidth="1"/>
    <col min="13598" max="13598" width="7.875" style="206" customWidth="1"/>
    <col min="13599" max="13599" width="7.75" style="206" customWidth="1"/>
    <col min="13600" max="13603" width="6.5" style="206" customWidth="1"/>
    <col min="13604" max="13604" width="6.875" style="206" customWidth="1"/>
    <col min="13605" max="13605" width="9" style="206"/>
    <col min="13606" max="13606" width="6.125" style="206" customWidth="1"/>
    <col min="13607" max="13607" width="7.5" style="206" customWidth="1"/>
    <col min="13608" max="13608" width="7.625" style="206" customWidth="1"/>
    <col min="13609" max="13609" width="7.75" style="206" customWidth="1"/>
    <col min="13610" max="13610" width="10.125" style="206" bestFit="1" customWidth="1"/>
    <col min="13611" max="13611" width="12" style="206" customWidth="1"/>
    <col min="13612" max="13612" width="10.25" style="206" bestFit="1" customWidth="1"/>
    <col min="13613" max="13613" width="8.75" style="206" bestFit="1" customWidth="1"/>
    <col min="13614" max="13614" width="7.75" style="206" customWidth="1"/>
    <col min="13615" max="13615" width="9.125" style="206" customWidth="1"/>
    <col min="13616" max="13616" width="9.875" style="206" customWidth="1"/>
    <col min="13617" max="13617" width="7.75" style="206" customWidth="1"/>
    <col min="13618" max="13618" width="9.375" style="206" customWidth="1"/>
    <col min="13619" max="13619" width="9" style="206"/>
    <col min="13620" max="13620" width="5.875" style="206" customWidth="1"/>
    <col min="13621" max="13621" width="7.125" style="206" customWidth="1"/>
    <col min="13622" max="13622" width="8.125" style="206" customWidth="1"/>
    <col min="13623" max="13623" width="10.25" style="206" customWidth="1"/>
    <col min="13624" max="13844" width="9" style="206"/>
    <col min="13845" max="13845" width="36.875" style="206" bestFit="1" customWidth="1"/>
    <col min="13846" max="13846" width="7.125" style="206" customWidth="1"/>
    <col min="13847" max="13847" width="6" style="206" customWidth="1"/>
    <col min="13848" max="13848" width="5.75" style="206" customWidth="1"/>
    <col min="13849" max="13849" width="10.5" style="206" customWidth="1"/>
    <col min="13850" max="13850" width="7.5" style="206" customWidth="1"/>
    <col min="13851" max="13851" width="6.375" style="206" customWidth="1"/>
    <col min="13852" max="13852" width="6.5" style="206" customWidth="1"/>
    <col min="13853" max="13853" width="6.375" style="206" customWidth="1"/>
    <col min="13854" max="13854" width="7.875" style="206" customWidth="1"/>
    <col min="13855" max="13855" width="7.75" style="206" customWidth="1"/>
    <col min="13856" max="13859" width="6.5" style="206" customWidth="1"/>
    <col min="13860" max="13860" width="6.875" style="206" customWidth="1"/>
    <col min="13861" max="13861" width="9" style="206"/>
    <col min="13862" max="13862" width="6.125" style="206" customWidth="1"/>
    <col min="13863" max="13863" width="7.5" style="206" customWidth="1"/>
    <col min="13864" max="13864" width="7.625" style="206" customWidth="1"/>
    <col min="13865" max="13865" width="7.75" style="206" customWidth="1"/>
    <col min="13866" max="13866" width="10.125" style="206" bestFit="1" customWidth="1"/>
    <col min="13867" max="13867" width="12" style="206" customWidth="1"/>
    <col min="13868" max="13868" width="10.25" style="206" bestFit="1" customWidth="1"/>
    <col min="13869" max="13869" width="8.75" style="206" bestFit="1" customWidth="1"/>
    <col min="13870" max="13870" width="7.75" style="206" customWidth="1"/>
    <col min="13871" max="13871" width="9.125" style="206" customWidth="1"/>
    <col min="13872" max="13872" width="9.875" style="206" customWidth="1"/>
    <col min="13873" max="13873" width="7.75" style="206" customWidth="1"/>
    <col min="13874" max="13874" width="9.375" style="206" customWidth="1"/>
    <col min="13875" max="13875" width="9" style="206"/>
    <col min="13876" max="13876" width="5.875" style="206" customWidth="1"/>
    <col min="13877" max="13877" width="7.125" style="206" customWidth="1"/>
    <col min="13878" max="13878" width="8.125" style="206" customWidth="1"/>
    <col min="13879" max="13879" width="10.25" style="206" customWidth="1"/>
    <col min="13880" max="14100" width="9" style="206"/>
    <col min="14101" max="14101" width="36.875" style="206" bestFit="1" customWidth="1"/>
    <col min="14102" max="14102" width="7.125" style="206" customWidth="1"/>
    <col min="14103" max="14103" width="6" style="206" customWidth="1"/>
    <col min="14104" max="14104" width="5.75" style="206" customWidth="1"/>
    <col min="14105" max="14105" width="10.5" style="206" customWidth="1"/>
    <col min="14106" max="14106" width="7.5" style="206" customWidth="1"/>
    <col min="14107" max="14107" width="6.375" style="206" customWidth="1"/>
    <col min="14108" max="14108" width="6.5" style="206" customWidth="1"/>
    <col min="14109" max="14109" width="6.375" style="206" customWidth="1"/>
    <col min="14110" max="14110" width="7.875" style="206" customWidth="1"/>
    <col min="14111" max="14111" width="7.75" style="206" customWidth="1"/>
    <col min="14112" max="14115" width="6.5" style="206" customWidth="1"/>
    <col min="14116" max="14116" width="6.875" style="206" customWidth="1"/>
    <col min="14117" max="14117" width="9" style="206"/>
    <col min="14118" max="14118" width="6.125" style="206" customWidth="1"/>
    <col min="14119" max="14119" width="7.5" style="206" customWidth="1"/>
    <col min="14120" max="14120" width="7.625" style="206" customWidth="1"/>
    <col min="14121" max="14121" width="7.75" style="206" customWidth="1"/>
    <col min="14122" max="14122" width="10.125" style="206" bestFit="1" customWidth="1"/>
    <col min="14123" max="14123" width="12" style="206" customWidth="1"/>
    <col min="14124" max="14124" width="10.25" style="206" bestFit="1" customWidth="1"/>
    <col min="14125" max="14125" width="8.75" style="206" bestFit="1" customWidth="1"/>
    <col min="14126" max="14126" width="7.75" style="206" customWidth="1"/>
    <col min="14127" max="14127" width="9.125" style="206" customWidth="1"/>
    <col min="14128" max="14128" width="9.875" style="206" customWidth="1"/>
    <col min="14129" max="14129" width="7.75" style="206" customWidth="1"/>
    <col min="14130" max="14130" width="9.375" style="206" customWidth="1"/>
    <col min="14131" max="14131" width="9" style="206"/>
    <col min="14132" max="14132" width="5.875" style="206" customWidth="1"/>
    <col min="14133" max="14133" width="7.125" style="206" customWidth="1"/>
    <col min="14134" max="14134" width="8.125" style="206" customWidth="1"/>
    <col min="14135" max="14135" width="10.25" style="206" customWidth="1"/>
    <col min="14136" max="14356" width="9" style="206"/>
    <col min="14357" max="14357" width="36.875" style="206" bestFit="1" customWidth="1"/>
    <col min="14358" max="14358" width="7.125" style="206" customWidth="1"/>
    <col min="14359" max="14359" width="6" style="206" customWidth="1"/>
    <col min="14360" max="14360" width="5.75" style="206" customWidth="1"/>
    <col min="14361" max="14361" width="10.5" style="206" customWidth="1"/>
    <col min="14362" max="14362" width="7.5" style="206" customWidth="1"/>
    <col min="14363" max="14363" width="6.375" style="206" customWidth="1"/>
    <col min="14364" max="14364" width="6.5" style="206" customWidth="1"/>
    <col min="14365" max="14365" width="6.375" style="206" customWidth="1"/>
    <col min="14366" max="14366" width="7.875" style="206" customWidth="1"/>
    <col min="14367" max="14367" width="7.75" style="206" customWidth="1"/>
    <col min="14368" max="14371" width="6.5" style="206" customWidth="1"/>
    <col min="14372" max="14372" width="6.875" style="206" customWidth="1"/>
    <col min="14373" max="14373" width="9" style="206"/>
    <col min="14374" max="14374" width="6.125" style="206" customWidth="1"/>
    <col min="14375" max="14375" width="7.5" style="206" customWidth="1"/>
    <col min="14376" max="14376" width="7.625" style="206" customWidth="1"/>
    <col min="14377" max="14377" width="7.75" style="206" customWidth="1"/>
    <col min="14378" max="14378" width="10.125" style="206" bestFit="1" customWidth="1"/>
    <col min="14379" max="14379" width="12" style="206" customWidth="1"/>
    <col min="14380" max="14380" width="10.25" style="206" bestFit="1" customWidth="1"/>
    <col min="14381" max="14381" width="8.75" style="206" bestFit="1" customWidth="1"/>
    <col min="14382" max="14382" width="7.75" style="206" customWidth="1"/>
    <col min="14383" max="14383" width="9.125" style="206" customWidth="1"/>
    <col min="14384" max="14384" width="9.875" style="206" customWidth="1"/>
    <col min="14385" max="14385" width="7.75" style="206" customWidth="1"/>
    <col min="14386" max="14386" width="9.375" style="206" customWidth="1"/>
    <col min="14387" max="14387" width="9" style="206"/>
    <col min="14388" max="14388" width="5.875" style="206" customWidth="1"/>
    <col min="14389" max="14389" width="7.125" style="206" customWidth="1"/>
    <col min="14390" max="14390" width="8.125" style="206" customWidth="1"/>
    <col min="14391" max="14391" width="10.25" style="206" customWidth="1"/>
    <col min="14392" max="14612" width="9" style="206"/>
    <col min="14613" max="14613" width="36.875" style="206" bestFit="1" customWidth="1"/>
    <col min="14614" max="14614" width="7.125" style="206" customWidth="1"/>
    <col min="14615" max="14615" width="6" style="206" customWidth="1"/>
    <col min="14616" max="14616" width="5.75" style="206" customWidth="1"/>
    <col min="14617" max="14617" width="10.5" style="206" customWidth="1"/>
    <col min="14618" max="14618" width="7.5" style="206" customWidth="1"/>
    <col min="14619" max="14619" width="6.375" style="206" customWidth="1"/>
    <col min="14620" max="14620" width="6.5" style="206" customWidth="1"/>
    <col min="14621" max="14621" width="6.375" style="206" customWidth="1"/>
    <col min="14622" max="14622" width="7.875" style="206" customWidth="1"/>
    <col min="14623" max="14623" width="7.75" style="206" customWidth="1"/>
    <col min="14624" max="14627" width="6.5" style="206" customWidth="1"/>
    <col min="14628" max="14628" width="6.875" style="206" customWidth="1"/>
    <col min="14629" max="14629" width="9" style="206"/>
    <col min="14630" max="14630" width="6.125" style="206" customWidth="1"/>
    <col min="14631" max="14631" width="7.5" style="206" customWidth="1"/>
    <col min="14632" max="14632" width="7.625" style="206" customWidth="1"/>
    <col min="14633" max="14633" width="7.75" style="206" customWidth="1"/>
    <col min="14634" max="14634" width="10.125" style="206" bestFit="1" customWidth="1"/>
    <col min="14635" max="14635" width="12" style="206" customWidth="1"/>
    <col min="14636" max="14636" width="10.25" style="206" bestFit="1" customWidth="1"/>
    <col min="14637" max="14637" width="8.75" style="206" bestFit="1" customWidth="1"/>
    <col min="14638" max="14638" width="7.75" style="206" customWidth="1"/>
    <col min="14639" max="14639" width="9.125" style="206" customWidth="1"/>
    <col min="14640" max="14640" width="9.875" style="206" customWidth="1"/>
    <col min="14641" max="14641" width="7.75" style="206" customWidth="1"/>
    <col min="14642" max="14642" width="9.375" style="206" customWidth="1"/>
    <col min="14643" max="14643" width="9" style="206"/>
    <col min="14644" max="14644" width="5.875" style="206" customWidth="1"/>
    <col min="14645" max="14645" width="7.125" style="206" customWidth="1"/>
    <col min="14646" max="14646" width="8.125" style="206" customWidth="1"/>
    <col min="14647" max="14647" width="10.25" style="206" customWidth="1"/>
    <col min="14648" max="14868" width="9" style="206"/>
    <col min="14869" max="14869" width="36.875" style="206" bestFit="1" customWidth="1"/>
    <col min="14870" max="14870" width="7.125" style="206" customWidth="1"/>
    <col min="14871" max="14871" width="6" style="206" customWidth="1"/>
    <col min="14872" max="14872" width="5.75" style="206" customWidth="1"/>
    <col min="14873" max="14873" width="10.5" style="206" customWidth="1"/>
    <col min="14874" max="14874" width="7.5" style="206" customWidth="1"/>
    <col min="14875" max="14875" width="6.375" style="206" customWidth="1"/>
    <col min="14876" max="14876" width="6.5" style="206" customWidth="1"/>
    <col min="14877" max="14877" width="6.375" style="206" customWidth="1"/>
    <col min="14878" max="14878" width="7.875" style="206" customWidth="1"/>
    <col min="14879" max="14879" width="7.75" style="206" customWidth="1"/>
    <col min="14880" max="14883" width="6.5" style="206" customWidth="1"/>
    <col min="14884" max="14884" width="6.875" style="206" customWidth="1"/>
    <col min="14885" max="14885" width="9" style="206"/>
    <col min="14886" max="14886" width="6.125" style="206" customWidth="1"/>
    <col min="14887" max="14887" width="7.5" style="206" customWidth="1"/>
    <col min="14888" max="14888" width="7.625" style="206" customWidth="1"/>
    <col min="14889" max="14889" width="7.75" style="206" customWidth="1"/>
    <col min="14890" max="14890" width="10.125" style="206" bestFit="1" customWidth="1"/>
    <col min="14891" max="14891" width="12" style="206" customWidth="1"/>
    <col min="14892" max="14892" width="10.25" style="206" bestFit="1" customWidth="1"/>
    <col min="14893" max="14893" width="8.75" style="206" bestFit="1" customWidth="1"/>
    <col min="14894" max="14894" width="7.75" style="206" customWidth="1"/>
    <col min="14895" max="14895" width="9.125" style="206" customWidth="1"/>
    <col min="14896" max="14896" width="9.875" style="206" customWidth="1"/>
    <col min="14897" max="14897" width="7.75" style="206" customWidth="1"/>
    <col min="14898" max="14898" width="9.375" style="206" customWidth="1"/>
    <col min="14899" max="14899" width="9" style="206"/>
    <col min="14900" max="14900" width="5.875" style="206" customWidth="1"/>
    <col min="14901" max="14901" width="7.125" style="206" customWidth="1"/>
    <col min="14902" max="14902" width="8.125" style="206" customWidth="1"/>
    <col min="14903" max="14903" width="10.25" style="206" customWidth="1"/>
    <col min="14904" max="15124" width="9" style="206"/>
    <col min="15125" max="15125" width="36.875" style="206" bestFit="1" customWidth="1"/>
    <col min="15126" max="15126" width="7.125" style="206" customWidth="1"/>
    <col min="15127" max="15127" width="6" style="206" customWidth="1"/>
    <col min="15128" max="15128" width="5.75" style="206" customWidth="1"/>
    <col min="15129" max="15129" width="10.5" style="206" customWidth="1"/>
    <col min="15130" max="15130" width="7.5" style="206" customWidth="1"/>
    <col min="15131" max="15131" width="6.375" style="206" customWidth="1"/>
    <col min="15132" max="15132" width="6.5" style="206" customWidth="1"/>
    <col min="15133" max="15133" width="6.375" style="206" customWidth="1"/>
    <col min="15134" max="15134" width="7.875" style="206" customWidth="1"/>
    <col min="15135" max="15135" width="7.75" style="206" customWidth="1"/>
    <col min="15136" max="15139" width="6.5" style="206" customWidth="1"/>
    <col min="15140" max="15140" width="6.875" style="206" customWidth="1"/>
    <col min="15141" max="15141" width="9" style="206"/>
    <col min="15142" max="15142" width="6.125" style="206" customWidth="1"/>
    <col min="15143" max="15143" width="7.5" style="206" customWidth="1"/>
    <col min="15144" max="15144" width="7.625" style="206" customWidth="1"/>
    <col min="15145" max="15145" width="7.75" style="206" customWidth="1"/>
    <col min="15146" max="15146" width="10.125" style="206" bestFit="1" customWidth="1"/>
    <col min="15147" max="15147" width="12" style="206" customWidth="1"/>
    <col min="15148" max="15148" width="10.25" style="206" bestFit="1" customWidth="1"/>
    <col min="15149" max="15149" width="8.75" style="206" bestFit="1" customWidth="1"/>
    <col min="15150" max="15150" width="7.75" style="206" customWidth="1"/>
    <col min="15151" max="15151" width="9.125" style="206" customWidth="1"/>
    <col min="15152" max="15152" width="9.875" style="206" customWidth="1"/>
    <col min="15153" max="15153" width="7.75" style="206" customWidth="1"/>
    <col min="15154" max="15154" width="9.375" style="206" customWidth="1"/>
    <col min="15155" max="15155" width="9" style="206"/>
    <col min="15156" max="15156" width="5.875" style="206" customWidth="1"/>
    <col min="15157" max="15157" width="7.125" style="206" customWidth="1"/>
    <col min="15158" max="15158" width="8.125" style="206" customWidth="1"/>
    <col min="15159" max="15159" width="10.25" style="206" customWidth="1"/>
    <col min="15160" max="15380" width="9" style="206"/>
    <col min="15381" max="15381" width="36.875" style="206" bestFit="1" customWidth="1"/>
    <col min="15382" max="15382" width="7.125" style="206" customWidth="1"/>
    <col min="15383" max="15383" width="6" style="206" customWidth="1"/>
    <col min="15384" max="15384" width="5.75" style="206" customWidth="1"/>
    <col min="15385" max="15385" width="10.5" style="206" customWidth="1"/>
    <col min="15386" max="15386" width="7.5" style="206" customWidth="1"/>
    <col min="15387" max="15387" width="6.375" style="206" customWidth="1"/>
    <col min="15388" max="15388" width="6.5" style="206" customWidth="1"/>
    <col min="15389" max="15389" width="6.375" style="206" customWidth="1"/>
    <col min="15390" max="15390" width="7.875" style="206" customWidth="1"/>
    <col min="15391" max="15391" width="7.75" style="206" customWidth="1"/>
    <col min="15392" max="15395" width="6.5" style="206" customWidth="1"/>
    <col min="15396" max="15396" width="6.875" style="206" customWidth="1"/>
    <col min="15397" max="15397" width="9" style="206"/>
    <col min="15398" max="15398" width="6.125" style="206" customWidth="1"/>
    <col min="15399" max="15399" width="7.5" style="206" customWidth="1"/>
    <col min="15400" max="15400" width="7.625" style="206" customWidth="1"/>
    <col min="15401" max="15401" width="7.75" style="206" customWidth="1"/>
    <col min="15402" max="15402" width="10.125" style="206" bestFit="1" customWidth="1"/>
    <col min="15403" max="15403" width="12" style="206" customWidth="1"/>
    <col min="15404" max="15404" width="10.25" style="206" bestFit="1" customWidth="1"/>
    <col min="15405" max="15405" width="8.75" style="206" bestFit="1" customWidth="1"/>
    <col min="15406" max="15406" width="7.75" style="206" customWidth="1"/>
    <col min="15407" max="15407" width="9.125" style="206" customWidth="1"/>
    <col min="15408" max="15408" width="9.875" style="206" customWidth="1"/>
    <col min="15409" max="15409" width="7.75" style="206" customWidth="1"/>
    <col min="15410" max="15410" width="9.375" style="206" customWidth="1"/>
    <col min="15411" max="15411" width="9" style="206"/>
    <col min="15412" max="15412" width="5.875" style="206" customWidth="1"/>
    <col min="15413" max="15413" width="7.125" style="206" customWidth="1"/>
    <col min="15414" max="15414" width="8.125" style="206" customWidth="1"/>
    <col min="15415" max="15415" width="10.25" style="206" customWidth="1"/>
    <col min="15416" max="15636" width="9" style="206"/>
    <col min="15637" max="15637" width="36.875" style="206" bestFit="1" customWidth="1"/>
    <col min="15638" max="15638" width="7.125" style="206" customWidth="1"/>
    <col min="15639" max="15639" width="6" style="206" customWidth="1"/>
    <col min="15640" max="15640" width="5.75" style="206" customWidth="1"/>
    <col min="15641" max="15641" width="10.5" style="206" customWidth="1"/>
    <col min="15642" max="15642" width="7.5" style="206" customWidth="1"/>
    <col min="15643" max="15643" width="6.375" style="206" customWidth="1"/>
    <col min="15644" max="15644" width="6.5" style="206" customWidth="1"/>
    <col min="15645" max="15645" width="6.375" style="206" customWidth="1"/>
    <col min="15646" max="15646" width="7.875" style="206" customWidth="1"/>
    <col min="15647" max="15647" width="7.75" style="206" customWidth="1"/>
    <col min="15648" max="15651" width="6.5" style="206" customWidth="1"/>
    <col min="15652" max="15652" width="6.875" style="206" customWidth="1"/>
    <col min="15653" max="15653" width="9" style="206"/>
    <col min="15654" max="15654" width="6.125" style="206" customWidth="1"/>
    <col min="15655" max="15655" width="7.5" style="206" customWidth="1"/>
    <col min="15656" max="15656" width="7.625" style="206" customWidth="1"/>
    <col min="15657" max="15657" width="7.75" style="206" customWidth="1"/>
    <col min="15658" max="15658" width="10.125" style="206" bestFit="1" customWidth="1"/>
    <col min="15659" max="15659" width="12" style="206" customWidth="1"/>
    <col min="15660" max="15660" width="10.25" style="206" bestFit="1" customWidth="1"/>
    <col min="15661" max="15661" width="8.75" style="206" bestFit="1" customWidth="1"/>
    <col min="15662" max="15662" width="7.75" style="206" customWidth="1"/>
    <col min="15663" max="15663" width="9.125" style="206" customWidth="1"/>
    <col min="15664" max="15664" width="9.875" style="206" customWidth="1"/>
    <col min="15665" max="15665" width="7.75" style="206" customWidth="1"/>
    <col min="15666" max="15666" width="9.375" style="206" customWidth="1"/>
    <col min="15667" max="15667" width="9" style="206"/>
    <col min="15668" max="15668" width="5.875" style="206" customWidth="1"/>
    <col min="15669" max="15669" width="7.125" style="206" customWidth="1"/>
    <col min="15670" max="15670" width="8.125" style="206" customWidth="1"/>
    <col min="15671" max="15671" width="10.25" style="206" customWidth="1"/>
    <col min="15672" max="15892" width="9" style="206"/>
    <col min="15893" max="15893" width="36.875" style="206" bestFit="1" customWidth="1"/>
    <col min="15894" max="15894" width="7.125" style="206" customWidth="1"/>
    <col min="15895" max="15895" width="6" style="206" customWidth="1"/>
    <col min="15896" max="15896" width="5.75" style="206" customWidth="1"/>
    <col min="15897" max="15897" width="10.5" style="206" customWidth="1"/>
    <col min="15898" max="15898" width="7.5" style="206" customWidth="1"/>
    <col min="15899" max="15899" width="6.375" style="206" customWidth="1"/>
    <col min="15900" max="15900" width="6.5" style="206" customWidth="1"/>
    <col min="15901" max="15901" width="6.375" style="206" customWidth="1"/>
    <col min="15902" max="15902" width="7.875" style="206" customWidth="1"/>
    <col min="15903" max="15903" width="7.75" style="206" customWidth="1"/>
    <col min="15904" max="15907" width="6.5" style="206" customWidth="1"/>
    <col min="15908" max="15908" width="6.875" style="206" customWidth="1"/>
    <col min="15909" max="15909" width="9" style="206"/>
    <col min="15910" max="15910" width="6.125" style="206" customWidth="1"/>
    <col min="15911" max="15911" width="7.5" style="206" customWidth="1"/>
    <col min="15912" max="15912" width="7.625" style="206" customWidth="1"/>
    <col min="15913" max="15913" width="7.75" style="206" customWidth="1"/>
    <col min="15914" max="15914" width="10.125" style="206" bestFit="1" customWidth="1"/>
    <col min="15915" max="15915" width="12" style="206" customWidth="1"/>
    <col min="15916" max="15916" width="10.25" style="206" bestFit="1" customWidth="1"/>
    <col min="15917" max="15917" width="8.75" style="206" bestFit="1" customWidth="1"/>
    <col min="15918" max="15918" width="7.75" style="206" customWidth="1"/>
    <col min="15919" max="15919" width="9.125" style="206" customWidth="1"/>
    <col min="15920" max="15920" width="9.875" style="206" customWidth="1"/>
    <col min="15921" max="15921" width="7.75" style="206" customWidth="1"/>
    <col min="15922" max="15922" width="9.375" style="206" customWidth="1"/>
    <col min="15923" max="15923" width="9" style="206"/>
    <col min="15924" max="15924" width="5.875" style="206" customWidth="1"/>
    <col min="15925" max="15925" width="7.125" style="206" customWidth="1"/>
    <col min="15926" max="15926" width="8.125" style="206" customWidth="1"/>
    <col min="15927" max="15927" width="10.25" style="206" customWidth="1"/>
    <col min="15928" max="16148" width="9" style="206"/>
    <col min="16149" max="16149" width="36.875" style="206" bestFit="1" customWidth="1"/>
    <col min="16150" max="16150" width="7.125" style="206" customWidth="1"/>
    <col min="16151" max="16151" width="6" style="206" customWidth="1"/>
    <col min="16152" max="16152" width="5.75" style="206" customWidth="1"/>
    <col min="16153" max="16153" width="10.5" style="206" customWidth="1"/>
    <col min="16154" max="16154" width="7.5" style="206" customWidth="1"/>
    <col min="16155" max="16155" width="6.375" style="206" customWidth="1"/>
    <col min="16156" max="16156" width="6.5" style="206" customWidth="1"/>
    <col min="16157" max="16157" width="6.375" style="206" customWidth="1"/>
    <col min="16158" max="16158" width="7.875" style="206" customWidth="1"/>
    <col min="16159" max="16159" width="7.75" style="206" customWidth="1"/>
    <col min="16160" max="16163" width="6.5" style="206" customWidth="1"/>
    <col min="16164" max="16164" width="6.875" style="206" customWidth="1"/>
    <col min="16165" max="16165" width="9" style="206"/>
    <col min="16166" max="16166" width="6.125" style="206" customWidth="1"/>
    <col min="16167" max="16167" width="7.5" style="206" customWidth="1"/>
    <col min="16168" max="16168" width="7.625" style="206" customWidth="1"/>
    <col min="16169" max="16169" width="7.75" style="206" customWidth="1"/>
    <col min="16170" max="16170" width="10.125" style="206" bestFit="1" customWidth="1"/>
    <col min="16171" max="16171" width="12" style="206" customWidth="1"/>
    <col min="16172" max="16172" width="10.25" style="206" bestFit="1" customWidth="1"/>
    <col min="16173" max="16173" width="8.75" style="206" bestFit="1" customWidth="1"/>
    <col min="16174" max="16174" width="7.75" style="206" customWidth="1"/>
    <col min="16175" max="16175" width="9.125" style="206" customWidth="1"/>
    <col min="16176" max="16176" width="9.875" style="206" customWidth="1"/>
    <col min="16177" max="16177" width="7.75" style="206" customWidth="1"/>
    <col min="16178" max="16178" width="9.375" style="206" customWidth="1"/>
    <col min="16179" max="16179" width="9" style="206"/>
    <col min="16180" max="16180" width="5.875" style="206" customWidth="1"/>
    <col min="16181" max="16181" width="7.125" style="206" customWidth="1"/>
    <col min="16182" max="16182" width="8.125" style="206" customWidth="1"/>
    <col min="16183" max="16183" width="10.25" style="206" customWidth="1"/>
    <col min="16184" max="16384" width="9" style="206"/>
  </cols>
  <sheetData>
    <row r="1" spans="1:102">
      <c r="BC1" s="411" t="s">
        <v>846</v>
      </c>
    </row>
    <row r="2" spans="1:102">
      <c r="BC2" s="207" t="s">
        <v>0</v>
      </c>
    </row>
    <row r="3" spans="1:102">
      <c r="BC3" s="207" t="s">
        <v>854</v>
      </c>
    </row>
    <row r="4" spans="1:102">
      <c r="A4" s="399" t="s">
        <v>845</v>
      </c>
      <c r="B4" s="399"/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9"/>
      <c r="S4" s="399"/>
      <c r="T4" s="399"/>
      <c r="U4" s="399"/>
      <c r="V4" s="399"/>
      <c r="W4" s="399"/>
      <c r="X4" s="399"/>
      <c r="Y4" s="399"/>
      <c r="Z4" s="399"/>
      <c r="AA4" s="399"/>
      <c r="AB4" s="399"/>
      <c r="AC4" s="399"/>
      <c r="AD4" s="399"/>
      <c r="AE4" s="399"/>
      <c r="AF4" s="399"/>
      <c r="AG4" s="399"/>
      <c r="AH4" s="399"/>
      <c r="AI4" s="399"/>
      <c r="AJ4" s="399"/>
      <c r="AK4" s="399"/>
      <c r="AL4" s="399"/>
      <c r="AM4" s="399"/>
      <c r="AN4" s="399"/>
      <c r="AO4" s="399"/>
      <c r="AP4" s="399"/>
      <c r="AQ4" s="399"/>
      <c r="AR4" s="399"/>
      <c r="AS4" s="399"/>
      <c r="AT4" s="399"/>
      <c r="AU4" s="399"/>
      <c r="AV4" s="399"/>
      <c r="AW4" s="399"/>
      <c r="AX4" s="399"/>
      <c r="AY4" s="399"/>
      <c r="AZ4" s="399"/>
      <c r="BA4" s="399"/>
      <c r="BB4" s="399"/>
      <c r="BC4" s="399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08"/>
      <c r="CA4" s="208"/>
      <c r="CB4" s="208"/>
      <c r="CC4" s="208"/>
      <c r="CD4" s="208"/>
      <c r="CE4" s="208"/>
      <c r="CF4" s="208"/>
      <c r="CG4" s="208"/>
      <c r="CH4" s="208"/>
      <c r="CI4" s="208"/>
      <c r="CJ4" s="208"/>
      <c r="CK4" s="208"/>
      <c r="CL4" s="208"/>
      <c r="CM4" s="208"/>
      <c r="CN4" s="208"/>
      <c r="CO4" s="208"/>
      <c r="CP4" s="208"/>
      <c r="CQ4" s="208"/>
      <c r="CR4" s="208"/>
      <c r="CS4" s="208"/>
      <c r="CT4" s="208"/>
      <c r="CU4" s="208"/>
      <c r="CV4" s="208"/>
      <c r="CW4" s="208"/>
      <c r="CX4" s="208"/>
    </row>
    <row r="5" spans="1:102">
      <c r="A5" s="405" t="s">
        <v>1105</v>
      </c>
      <c r="B5" s="405"/>
      <c r="C5" s="405"/>
      <c r="D5" s="405"/>
      <c r="E5" s="405"/>
      <c r="F5" s="405"/>
      <c r="G5" s="405"/>
      <c r="H5" s="405"/>
      <c r="I5" s="405"/>
      <c r="J5" s="405"/>
      <c r="K5" s="405"/>
      <c r="L5" s="405"/>
      <c r="M5" s="405"/>
      <c r="N5" s="405"/>
      <c r="O5" s="405"/>
      <c r="P5" s="405"/>
      <c r="Q5" s="405"/>
      <c r="R5" s="405"/>
      <c r="S5" s="405"/>
      <c r="T5" s="405"/>
      <c r="U5" s="405"/>
      <c r="V5" s="405"/>
      <c r="W5" s="405"/>
      <c r="X5" s="405"/>
      <c r="Y5" s="405"/>
      <c r="Z5" s="405"/>
      <c r="AA5" s="405"/>
      <c r="AB5" s="405"/>
      <c r="AC5" s="405"/>
      <c r="AD5" s="405"/>
      <c r="AE5" s="405"/>
      <c r="AF5" s="405"/>
      <c r="AG5" s="405"/>
      <c r="AH5" s="405"/>
      <c r="AI5" s="405"/>
      <c r="AJ5" s="405"/>
      <c r="AK5" s="405"/>
      <c r="AL5" s="405"/>
      <c r="AM5" s="405"/>
      <c r="AN5" s="405"/>
      <c r="AO5" s="405"/>
      <c r="AP5" s="405"/>
      <c r="AQ5" s="405"/>
      <c r="AR5" s="405"/>
      <c r="AS5" s="405"/>
      <c r="AT5" s="405"/>
      <c r="AU5" s="405"/>
      <c r="AV5" s="405"/>
      <c r="AW5" s="405"/>
      <c r="AX5" s="405"/>
      <c r="AY5" s="405"/>
      <c r="AZ5" s="405"/>
      <c r="BA5" s="405"/>
      <c r="BB5" s="405"/>
      <c r="BC5" s="405"/>
      <c r="BD5" s="209"/>
      <c r="BE5" s="209"/>
      <c r="BF5" s="209"/>
      <c r="BG5" s="209"/>
      <c r="BH5" s="209"/>
    </row>
    <row r="6" spans="1:102">
      <c r="A6" s="210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10"/>
      <c r="AQ6" s="210"/>
      <c r="AR6" s="210"/>
      <c r="AS6" s="210"/>
      <c r="AT6" s="210"/>
      <c r="AU6" s="210"/>
      <c r="AV6" s="210"/>
      <c r="AW6" s="210"/>
      <c r="AX6" s="210"/>
      <c r="AY6" s="210"/>
      <c r="AZ6" s="210"/>
      <c r="BA6" s="210"/>
      <c r="BB6" s="210"/>
      <c r="BC6" s="210"/>
      <c r="BD6" s="209"/>
      <c r="BE6" s="209"/>
      <c r="BF6" s="209"/>
      <c r="BG6" s="209"/>
      <c r="BH6" s="209"/>
    </row>
    <row r="7" spans="1:102">
      <c r="A7" s="400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400"/>
      <c r="C7" s="400"/>
      <c r="D7" s="400"/>
      <c r="E7" s="400"/>
      <c r="F7" s="400"/>
      <c r="G7" s="400"/>
      <c r="H7" s="400"/>
      <c r="I7" s="400"/>
      <c r="J7" s="400"/>
      <c r="K7" s="400"/>
      <c r="L7" s="400"/>
      <c r="M7" s="400"/>
      <c r="N7" s="400"/>
      <c r="O7" s="400"/>
      <c r="P7" s="400"/>
      <c r="Q7" s="400"/>
      <c r="R7" s="400"/>
      <c r="S7" s="400"/>
      <c r="T7" s="400"/>
      <c r="U7" s="400"/>
      <c r="V7" s="400"/>
      <c r="W7" s="400"/>
      <c r="X7" s="400"/>
      <c r="Y7" s="400"/>
      <c r="Z7" s="400"/>
      <c r="AA7" s="400"/>
      <c r="AB7" s="400"/>
      <c r="AC7" s="400"/>
      <c r="AD7" s="400"/>
      <c r="AE7" s="400"/>
      <c r="AF7" s="400"/>
      <c r="AG7" s="400"/>
      <c r="AH7" s="400"/>
      <c r="AI7" s="400"/>
      <c r="AJ7" s="400"/>
      <c r="AK7" s="400"/>
      <c r="AL7" s="400"/>
      <c r="AM7" s="400"/>
      <c r="AN7" s="400"/>
      <c r="AO7" s="400"/>
      <c r="AP7" s="400"/>
      <c r="AQ7" s="400"/>
      <c r="AR7" s="400"/>
      <c r="AS7" s="400"/>
      <c r="AT7" s="400"/>
      <c r="AU7" s="400"/>
      <c r="AV7" s="400"/>
      <c r="AW7" s="400"/>
      <c r="AX7" s="400"/>
      <c r="AY7" s="400"/>
      <c r="AZ7" s="400"/>
      <c r="BA7" s="400"/>
      <c r="BB7" s="400"/>
      <c r="BC7" s="400"/>
      <c r="BD7" s="211"/>
      <c r="BE7" s="211"/>
      <c r="BF7" s="211"/>
      <c r="BG7" s="211"/>
      <c r="BH7" s="211"/>
      <c r="BI7" s="211"/>
      <c r="BJ7" s="211"/>
      <c r="BK7" s="211"/>
      <c r="BL7" s="211"/>
      <c r="BM7" s="211"/>
      <c r="BN7" s="211"/>
      <c r="BO7" s="211"/>
      <c r="BP7" s="211"/>
      <c r="BQ7" s="211"/>
      <c r="BR7" s="211"/>
      <c r="BS7" s="211"/>
      <c r="BT7" s="211"/>
      <c r="BU7" s="211"/>
      <c r="BV7" s="211"/>
      <c r="BW7" s="211"/>
      <c r="BX7" s="211"/>
      <c r="BY7" s="211"/>
      <c r="BZ7" s="211"/>
      <c r="CA7" s="211"/>
      <c r="CB7" s="211"/>
      <c r="CC7" s="211"/>
      <c r="CD7" s="211"/>
      <c r="CE7" s="211"/>
      <c r="CF7" s="211"/>
      <c r="CG7" s="211"/>
      <c r="CH7" s="211"/>
      <c r="CI7" s="211"/>
      <c r="CJ7" s="211"/>
      <c r="CK7" s="211"/>
      <c r="CL7" s="211"/>
      <c r="CM7" s="211"/>
      <c r="CN7" s="211"/>
      <c r="CO7" s="211"/>
      <c r="CP7" s="211"/>
      <c r="CQ7" s="211"/>
      <c r="CR7" s="211"/>
      <c r="CS7" s="211"/>
      <c r="CT7" s="211"/>
      <c r="CU7" s="211"/>
      <c r="CV7" s="211"/>
      <c r="CW7" s="211"/>
      <c r="CX7" s="211"/>
    </row>
    <row r="8" spans="1:102">
      <c r="A8" s="401" t="s">
        <v>104</v>
      </c>
      <c r="B8" s="401"/>
      <c r="C8" s="401"/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1"/>
      <c r="O8" s="401"/>
      <c r="P8" s="401"/>
      <c r="Q8" s="401"/>
      <c r="R8" s="401"/>
      <c r="S8" s="401"/>
      <c r="T8" s="401"/>
      <c r="U8" s="401"/>
      <c r="V8" s="401"/>
      <c r="W8" s="401"/>
      <c r="X8" s="401"/>
      <c r="Y8" s="401"/>
      <c r="Z8" s="401"/>
      <c r="AA8" s="401"/>
      <c r="AB8" s="401"/>
      <c r="AC8" s="401"/>
      <c r="AD8" s="401"/>
      <c r="AE8" s="401"/>
      <c r="AF8" s="401"/>
      <c r="AG8" s="401"/>
      <c r="AH8" s="401"/>
      <c r="AI8" s="401"/>
      <c r="AJ8" s="401"/>
      <c r="AK8" s="401"/>
      <c r="AL8" s="401"/>
      <c r="AM8" s="401"/>
      <c r="AN8" s="401"/>
      <c r="AO8" s="401"/>
      <c r="AP8" s="401"/>
      <c r="AQ8" s="401"/>
      <c r="AR8" s="401"/>
      <c r="AS8" s="401"/>
      <c r="AT8" s="401"/>
      <c r="AU8" s="401"/>
      <c r="AV8" s="401"/>
      <c r="AW8" s="401"/>
      <c r="AX8" s="401"/>
      <c r="AY8" s="401"/>
      <c r="AZ8" s="401"/>
      <c r="BA8" s="401"/>
      <c r="BB8" s="401"/>
      <c r="BC8" s="401"/>
      <c r="BD8" s="212"/>
      <c r="BE8" s="212"/>
      <c r="BF8" s="212"/>
      <c r="BG8" s="212"/>
      <c r="BH8" s="212"/>
      <c r="BI8" s="212"/>
      <c r="BJ8" s="212"/>
      <c r="BK8" s="212"/>
      <c r="BL8" s="212"/>
      <c r="BM8" s="212"/>
      <c r="BN8" s="212"/>
      <c r="BO8" s="212"/>
      <c r="BP8" s="212"/>
      <c r="BQ8" s="212"/>
      <c r="BR8" s="212"/>
      <c r="BS8" s="212"/>
      <c r="BT8" s="212"/>
      <c r="BU8" s="212"/>
      <c r="BV8" s="212"/>
      <c r="BW8" s="212"/>
      <c r="BX8" s="212"/>
      <c r="BY8" s="212"/>
      <c r="BZ8" s="212"/>
      <c r="CA8" s="212"/>
      <c r="CB8" s="212"/>
      <c r="CC8" s="212"/>
      <c r="CD8" s="212"/>
      <c r="CE8" s="212"/>
      <c r="CF8" s="212"/>
      <c r="CG8" s="212"/>
      <c r="CH8" s="212"/>
      <c r="CI8" s="212"/>
      <c r="CJ8" s="212"/>
      <c r="CK8" s="212"/>
      <c r="CL8" s="212"/>
      <c r="CM8" s="212"/>
      <c r="CN8" s="212"/>
      <c r="CO8" s="212"/>
      <c r="CP8" s="212"/>
      <c r="CQ8" s="212"/>
      <c r="CR8" s="212"/>
      <c r="CS8" s="212"/>
      <c r="CT8" s="212"/>
      <c r="CU8" s="212"/>
      <c r="CV8" s="212"/>
      <c r="CW8" s="212"/>
      <c r="CX8" s="212"/>
    </row>
    <row r="9" spans="1:102">
      <c r="A9" s="208"/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  <c r="BI9" s="208"/>
      <c r="BJ9" s="208"/>
      <c r="BK9" s="208"/>
      <c r="BL9" s="208"/>
      <c r="BM9" s="208"/>
      <c r="BN9" s="208"/>
      <c r="BO9" s="208"/>
      <c r="BP9" s="207"/>
      <c r="BQ9" s="208"/>
      <c r="BR9" s="208"/>
      <c r="BS9" s="208"/>
      <c r="BT9" s="208"/>
      <c r="BU9" s="208"/>
      <c r="BV9" s="208"/>
      <c r="BW9" s="208"/>
      <c r="BX9" s="208"/>
      <c r="BY9" s="208"/>
      <c r="BZ9" s="208"/>
      <c r="CA9" s="208"/>
      <c r="CB9" s="208"/>
      <c r="CC9" s="208"/>
      <c r="CD9" s="208"/>
      <c r="CE9" s="208"/>
      <c r="CF9" s="208"/>
      <c r="CG9" s="208"/>
      <c r="CH9" s="208"/>
      <c r="CI9" s="208"/>
      <c r="CJ9" s="208"/>
      <c r="CK9" s="208"/>
      <c r="CL9" s="208"/>
      <c r="CM9" s="208"/>
      <c r="CN9" s="208"/>
      <c r="CO9" s="208"/>
      <c r="CP9" s="208"/>
      <c r="CQ9" s="208"/>
      <c r="CR9" s="208"/>
      <c r="CS9" s="208"/>
      <c r="CT9" s="208"/>
      <c r="CU9" s="208"/>
      <c r="CV9" s="208"/>
      <c r="CW9" s="208"/>
      <c r="CX9" s="208"/>
    </row>
    <row r="10" spans="1:102">
      <c r="A10" s="399" t="str">
        <f>'[1]Форма 10 план фин по инвест'!$A$10:$T$10</f>
        <v>Год раскрытия информации:  2022 год</v>
      </c>
      <c r="B10" s="399"/>
      <c r="C10" s="399"/>
      <c r="D10" s="399"/>
      <c r="E10" s="399"/>
      <c r="F10" s="399"/>
      <c r="G10" s="399"/>
      <c r="H10" s="399"/>
      <c r="I10" s="399"/>
      <c r="J10" s="399"/>
      <c r="K10" s="399"/>
      <c r="L10" s="399"/>
      <c r="M10" s="399"/>
      <c r="N10" s="399"/>
      <c r="O10" s="399"/>
      <c r="P10" s="399"/>
      <c r="Q10" s="399"/>
      <c r="R10" s="399"/>
      <c r="S10" s="399"/>
      <c r="T10" s="399"/>
      <c r="U10" s="399"/>
      <c r="V10" s="399"/>
      <c r="W10" s="399"/>
      <c r="X10" s="399"/>
      <c r="Y10" s="399"/>
      <c r="Z10" s="399"/>
      <c r="AA10" s="399"/>
      <c r="AB10" s="399"/>
      <c r="AC10" s="399"/>
      <c r="AD10" s="399"/>
      <c r="AE10" s="399"/>
      <c r="AF10" s="399"/>
      <c r="AG10" s="399"/>
      <c r="AH10" s="399"/>
      <c r="AI10" s="399"/>
      <c r="AJ10" s="399"/>
      <c r="AK10" s="399"/>
      <c r="AL10" s="399"/>
      <c r="AM10" s="399"/>
      <c r="AN10" s="399"/>
      <c r="AO10" s="399"/>
      <c r="AP10" s="399"/>
      <c r="AQ10" s="399"/>
      <c r="AR10" s="399"/>
      <c r="AS10" s="399"/>
      <c r="AT10" s="399"/>
      <c r="AU10" s="399"/>
      <c r="AV10" s="399"/>
      <c r="AW10" s="399"/>
      <c r="AX10" s="399"/>
      <c r="AY10" s="399"/>
      <c r="AZ10" s="399"/>
      <c r="BA10" s="399"/>
      <c r="BB10" s="399"/>
      <c r="BC10" s="399"/>
      <c r="BD10" s="208"/>
      <c r="BE10" s="208"/>
      <c r="BF10" s="208"/>
      <c r="BG10" s="208"/>
      <c r="BH10" s="208"/>
      <c r="BI10" s="208"/>
      <c r="BJ10" s="208"/>
      <c r="BK10" s="208"/>
      <c r="BL10" s="208"/>
      <c r="BM10" s="208"/>
      <c r="BN10" s="208"/>
      <c r="BO10" s="208"/>
      <c r="BP10" s="208"/>
      <c r="BQ10" s="208"/>
      <c r="BR10" s="208"/>
      <c r="BS10" s="208"/>
      <c r="BT10" s="208"/>
      <c r="BU10" s="208"/>
      <c r="BV10" s="208"/>
      <c r="BW10" s="208"/>
      <c r="BX10" s="208"/>
      <c r="BY10" s="208"/>
      <c r="BZ10" s="208"/>
      <c r="CA10" s="208"/>
      <c r="CB10" s="208"/>
      <c r="CC10" s="208"/>
      <c r="CD10" s="208"/>
      <c r="CE10" s="208"/>
      <c r="CF10" s="208"/>
      <c r="CG10" s="208"/>
      <c r="CH10" s="208"/>
      <c r="CI10" s="208"/>
      <c r="CJ10" s="208"/>
      <c r="CK10" s="208"/>
      <c r="CL10" s="208"/>
      <c r="CM10" s="208"/>
      <c r="CN10" s="208"/>
      <c r="CO10" s="208"/>
      <c r="CP10" s="208"/>
      <c r="CQ10" s="208"/>
      <c r="CR10" s="208"/>
      <c r="CS10" s="208"/>
      <c r="CT10" s="208"/>
      <c r="CU10" s="208"/>
      <c r="CV10" s="208"/>
      <c r="CW10" s="208"/>
      <c r="CX10" s="208"/>
    </row>
    <row r="11" spans="1:102">
      <c r="A11" s="213"/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13"/>
      <c r="AD11" s="213"/>
      <c r="AE11" s="213"/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  <c r="BI11" s="213"/>
      <c r="BJ11" s="213"/>
      <c r="BK11" s="213"/>
      <c r="BL11" s="213"/>
      <c r="BM11" s="213"/>
      <c r="BN11" s="213"/>
      <c r="BO11" s="213"/>
      <c r="BP11" s="213"/>
      <c r="BQ11" s="213"/>
      <c r="BR11" s="208"/>
      <c r="BS11" s="208"/>
      <c r="BT11" s="208"/>
      <c r="BU11" s="208"/>
      <c r="BV11" s="208"/>
      <c r="BW11" s="208"/>
      <c r="BX11" s="208"/>
      <c r="BY11" s="208"/>
      <c r="BZ11" s="208"/>
      <c r="CA11" s="208"/>
      <c r="CB11" s="208"/>
      <c r="CC11" s="208"/>
      <c r="CD11" s="208"/>
      <c r="CE11" s="208"/>
      <c r="CF11" s="208"/>
      <c r="CG11" s="208"/>
      <c r="CH11" s="208"/>
      <c r="CI11" s="208"/>
      <c r="CJ11" s="208"/>
      <c r="CK11" s="208"/>
      <c r="CL11" s="208"/>
      <c r="CM11" s="208"/>
      <c r="CN11" s="208"/>
      <c r="CO11" s="208"/>
      <c r="CP11" s="208"/>
      <c r="CQ11" s="208"/>
      <c r="CR11" s="208"/>
      <c r="CS11" s="208"/>
      <c r="CT11" s="208"/>
      <c r="CU11" s="208"/>
      <c r="CV11" s="208"/>
      <c r="CW11" s="208"/>
      <c r="CX11" s="208"/>
    </row>
    <row r="12" spans="1:102">
      <c r="A12" s="399" t="s">
        <v>1104</v>
      </c>
      <c r="B12" s="399"/>
      <c r="C12" s="399"/>
      <c r="D12" s="399"/>
      <c r="E12" s="399"/>
      <c r="F12" s="399"/>
      <c r="G12" s="399"/>
      <c r="H12" s="399"/>
      <c r="I12" s="399"/>
      <c r="J12" s="399"/>
      <c r="K12" s="399"/>
      <c r="L12" s="399"/>
      <c r="M12" s="399"/>
      <c r="N12" s="399"/>
      <c r="O12" s="399"/>
      <c r="P12" s="399"/>
      <c r="Q12" s="399"/>
      <c r="R12" s="399"/>
      <c r="S12" s="399"/>
      <c r="T12" s="399"/>
      <c r="U12" s="399"/>
      <c r="V12" s="399"/>
      <c r="W12" s="399"/>
      <c r="X12" s="399"/>
      <c r="Y12" s="399"/>
      <c r="Z12" s="399"/>
      <c r="AA12" s="399"/>
      <c r="AB12" s="399"/>
      <c r="AC12" s="399"/>
      <c r="AD12" s="399"/>
      <c r="AE12" s="399"/>
      <c r="AF12" s="399"/>
      <c r="AG12" s="399"/>
      <c r="AH12" s="399"/>
      <c r="AI12" s="399"/>
      <c r="AJ12" s="399"/>
      <c r="AK12" s="399"/>
      <c r="AL12" s="399"/>
      <c r="AM12" s="399"/>
      <c r="AN12" s="399"/>
      <c r="AO12" s="399"/>
      <c r="AP12" s="399"/>
      <c r="AQ12" s="399"/>
      <c r="AR12" s="399"/>
      <c r="AS12" s="399"/>
      <c r="AT12" s="399"/>
      <c r="AU12" s="399"/>
      <c r="AV12" s="399"/>
      <c r="AW12" s="399"/>
      <c r="AX12" s="399"/>
      <c r="AY12" s="399"/>
      <c r="AZ12" s="399"/>
      <c r="BA12" s="399"/>
      <c r="BB12" s="399"/>
      <c r="BC12" s="399"/>
      <c r="BD12" s="208"/>
      <c r="BE12" s="208"/>
      <c r="BF12" s="208"/>
      <c r="BG12" s="208"/>
      <c r="BH12" s="208"/>
      <c r="BI12" s="208"/>
      <c r="BJ12" s="208"/>
      <c r="BK12" s="208"/>
      <c r="BL12" s="208"/>
      <c r="BM12" s="208"/>
      <c r="BN12" s="208"/>
      <c r="BO12" s="208"/>
      <c r="BP12" s="208"/>
      <c r="BQ12" s="208"/>
      <c r="BR12" s="208"/>
      <c r="BS12" s="208"/>
      <c r="BT12" s="208"/>
      <c r="BU12" s="208"/>
      <c r="BV12" s="208"/>
      <c r="BW12" s="208"/>
      <c r="BX12" s="208"/>
      <c r="BY12" s="208"/>
      <c r="BZ12" s="208"/>
      <c r="CA12" s="208"/>
      <c r="CB12" s="208"/>
      <c r="CC12" s="208"/>
      <c r="CD12" s="208"/>
      <c r="CE12" s="208"/>
      <c r="CF12" s="208"/>
      <c r="CG12" s="208"/>
      <c r="CH12" s="208"/>
      <c r="CI12" s="208"/>
      <c r="CJ12" s="208"/>
      <c r="CK12" s="208"/>
      <c r="CL12" s="208"/>
      <c r="CM12" s="208"/>
      <c r="CN12" s="208"/>
      <c r="CO12" s="208"/>
      <c r="CP12" s="208"/>
      <c r="CQ12" s="208"/>
      <c r="CR12" s="208"/>
      <c r="CS12" s="208"/>
      <c r="CT12" s="208"/>
      <c r="CU12" s="208"/>
      <c r="CV12" s="208"/>
      <c r="CW12" s="208"/>
      <c r="CX12" s="208"/>
    </row>
    <row r="13" spans="1:102">
      <c r="A13" s="399" t="s">
        <v>911</v>
      </c>
      <c r="B13" s="399"/>
      <c r="C13" s="399"/>
      <c r="D13" s="399"/>
      <c r="E13" s="399"/>
      <c r="F13" s="399"/>
      <c r="G13" s="399"/>
      <c r="H13" s="399"/>
      <c r="I13" s="399"/>
      <c r="J13" s="399"/>
      <c r="K13" s="399"/>
      <c r="L13" s="399"/>
      <c r="M13" s="399"/>
      <c r="N13" s="399"/>
      <c r="O13" s="399"/>
      <c r="P13" s="399"/>
      <c r="Q13" s="399"/>
      <c r="R13" s="399"/>
      <c r="S13" s="399"/>
      <c r="T13" s="399"/>
      <c r="U13" s="399"/>
      <c r="V13" s="399"/>
      <c r="W13" s="399"/>
      <c r="X13" s="399"/>
      <c r="Y13" s="399"/>
      <c r="Z13" s="399"/>
      <c r="AA13" s="399"/>
      <c r="AB13" s="399"/>
      <c r="AC13" s="399"/>
      <c r="AD13" s="399"/>
      <c r="AE13" s="399"/>
      <c r="AF13" s="399"/>
      <c r="AG13" s="399"/>
      <c r="AH13" s="399"/>
      <c r="AI13" s="399"/>
      <c r="AJ13" s="399"/>
      <c r="AK13" s="399"/>
      <c r="AL13" s="399"/>
      <c r="AM13" s="399"/>
      <c r="AN13" s="399"/>
      <c r="AO13" s="399"/>
      <c r="AP13" s="399"/>
      <c r="AQ13" s="399"/>
      <c r="AR13" s="399"/>
      <c r="AS13" s="399"/>
      <c r="AT13" s="399"/>
      <c r="AU13" s="399"/>
      <c r="AV13" s="399"/>
      <c r="AW13" s="399"/>
      <c r="AX13" s="399"/>
      <c r="AY13" s="399"/>
      <c r="AZ13" s="399"/>
      <c r="BA13" s="399"/>
      <c r="BB13" s="399"/>
      <c r="BC13" s="399"/>
      <c r="BD13" s="208"/>
      <c r="BE13" s="208"/>
      <c r="BF13" s="208"/>
      <c r="BG13" s="208"/>
      <c r="BH13" s="208"/>
      <c r="BI13" s="208"/>
      <c r="BJ13" s="208"/>
      <c r="BK13" s="208"/>
      <c r="BL13" s="208"/>
      <c r="BM13" s="208"/>
      <c r="BN13" s="208"/>
      <c r="BO13" s="208"/>
      <c r="BP13" s="208"/>
      <c r="BQ13" s="208"/>
      <c r="BR13" s="208"/>
      <c r="BS13" s="208"/>
      <c r="BT13" s="208"/>
      <c r="BU13" s="208"/>
      <c r="BV13" s="208"/>
      <c r="BW13" s="208"/>
      <c r="BX13" s="208"/>
      <c r="BY13" s="208"/>
      <c r="BZ13" s="208"/>
      <c r="CA13" s="208"/>
      <c r="CB13" s="208"/>
      <c r="CC13" s="208"/>
      <c r="CD13" s="208"/>
      <c r="CE13" s="208"/>
      <c r="CF13" s="208"/>
      <c r="CG13" s="208"/>
      <c r="CH13" s="208"/>
      <c r="CI13" s="208"/>
      <c r="CJ13" s="208"/>
      <c r="CK13" s="208"/>
      <c r="CL13" s="208"/>
      <c r="CM13" s="208"/>
      <c r="CN13" s="208"/>
      <c r="CO13" s="208"/>
      <c r="CP13" s="208"/>
      <c r="CQ13" s="208"/>
      <c r="CR13" s="208"/>
      <c r="CS13" s="208"/>
      <c r="CT13" s="208"/>
      <c r="CU13" s="208"/>
      <c r="CV13" s="208"/>
      <c r="CW13" s="208"/>
      <c r="CX13" s="208"/>
    </row>
    <row r="14" spans="1:102">
      <c r="A14" s="405"/>
      <c r="B14" s="405"/>
      <c r="C14" s="405"/>
      <c r="D14" s="405"/>
      <c r="E14" s="405"/>
      <c r="F14" s="405"/>
      <c r="G14" s="405"/>
      <c r="H14" s="405"/>
      <c r="I14" s="405"/>
      <c r="J14" s="405"/>
      <c r="K14" s="405"/>
      <c r="L14" s="405"/>
      <c r="M14" s="405"/>
      <c r="N14" s="405"/>
      <c r="O14" s="405"/>
      <c r="P14" s="405"/>
      <c r="Q14" s="405"/>
      <c r="R14" s="405"/>
      <c r="S14" s="405"/>
      <c r="T14" s="405"/>
      <c r="U14" s="405"/>
      <c r="V14" s="405"/>
      <c r="W14" s="405"/>
      <c r="X14" s="405"/>
      <c r="Y14" s="405"/>
      <c r="Z14" s="405"/>
      <c r="AA14" s="405"/>
      <c r="AB14" s="405"/>
      <c r="AC14" s="405"/>
      <c r="AD14" s="405"/>
      <c r="AE14" s="405"/>
      <c r="AF14" s="405"/>
      <c r="AG14" s="405"/>
      <c r="AH14" s="405"/>
      <c r="AI14" s="405"/>
      <c r="AJ14" s="405"/>
      <c r="AK14" s="405"/>
      <c r="AL14" s="405"/>
      <c r="AM14" s="405"/>
      <c r="AN14" s="405"/>
      <c r="AO14" s="405"/>
      <c r="AP14" s="405"/>
      <c r="AQ14" s="405"/>
      <c r="AR14" s="405"/>
      <c r="AS14" s="405"/>
      <c r="AT14" s="405"/>
      <c r="AU14" s="405"/>
      <c r="AV14" s="405"/>
      <c r="AW14" s="405"/>
      <c r="AX14" s="405"/>
      <c r="AY14" s="405"/>
      <c r="AZ14" s="405"/>
      <c r="BA14" s="405"/>
      <c r="BB14" s="405"/>
      <c r="BC14" s="405"/>
    </row>
    <row r="15" spans="1:102" ht="51.75" customHeight="1">
      <c r="A15" s="406" t="s">
        <v>66</v>
      </c>
      <c r="B15" s="406" t="s">
        <v>20</v>
      </c>
      <c r="C15" s="397" t="s">
        <v>5</v>
      </c>
      <c r="D15" s="406" t="s">
        <v>1041</v>
      </c>
      <c r="E15" s="406"/>
      <c r="F15" s="406"/>
      <c r="G15" s="406"/>
      <c r="H15" s="406"/>
      <c r="I15" s="406"/>
      <c r="J15" s="406"/>
      <c r="K15" s="406"/>
      <c r="L15" s="406"/>
      <c r="M15" s="406"/>
      <c r="N15" s="406"/>
      <c r="O15" s="406"/>
      <c r="P15" s="406"/>
      <c r="Q15" s="406"/>
      <c r="R15" s="406"/>
      <c r="S15" s="406"/>
      <c r="T15" s="406"/>
      <c r="U15" s="406"/>
      <c r="V15" s="406"/>
      <c r="W15" s="406"/>
      <c r="X15" s="406"/>
      <c r="Y15" s="406"/>
      <c r="Z15" s="406"/>
      <c r="AA15" s="406"/>
      <c r="AB15" s="406"/>
      <c r="AC15" s="406"/>
      <c r="AD15" s="406" t="s">
        <v>1040</v>
      </c>
      <c r="AE15" s="406"/>
      <c r="AF15" s="406"/>
      <c r="AG15" s="406"/>
      <c r="AH15" s="406"/>
      <c r="AI15" s="406"/>
      <c r="AJ15" s="406"/>
      <c r="AK15" s="406"/>
      <c r="AL15" s="406"/>
      <c r="AM15" s="406"/>
      <c r="AN15" s="406"/>
      <c r="AO15" s="406"/>
      <c r="AP15" s="406"/>
      <c r="AQ15" s="406"/>
      <c r="AR15" s="406"/>
      <c r="AS15" s="406"/>
      <c r="AT15" s="406"/>
      <c r="AU15" s="406"/>
      <c r="AV15" s="406"/>
      <c r="AW15" s="406"/>
      <c r="AX15" s="406"/>
      <c r="AY15" s="406"/>
      <c r="AZ15" s="406"/>
      <c r="BA15" s="406"/>
      <c r="BB15" s="406"/>
      <c r="BC15" s="406"/>
    </row>
    <row r="16" spans="1:102" ht="51.75" customHeight="1">
      <c r="A16" s="406"/>
      <c r="B16" s="406"/>
      <c r="C16" s="407"/>
      <c r="D16" s="214" t="s">
        <v>9</v>
      </c>
      <c r="E16" s="408" t="s">
        <v>10</v>
      </c>
      <c r="F16" s="409"/>
      <c r="G16" s="409"/>
      <c r="H16" s="409"/>
      <c r="I16" s="409"/>
      <c r="J16" s="409"/>
      <c r="K16" s="409"/>
      <c r="L16" s="409"/>
      <c r="M16" s="409"/>
      <c r="N16" s="409"/>
      <c r="O16" s="409"/>
      <c r="P16" s="409"/>
      <c r="Q16" s="409"/>
      <c r="R16" s="409"/>
      <c r="S16" s="409"/>
      <c r="T16" s="409"/>
      <c r="U16" s="409"/>
      <c r="V16" s="409"/>
      <c r="W16" s="409"/>
      <c r="X16" s="409"/>
      <c r="Y16" s="409"/>
      <c r="Z16" s="409"/>
      <c r="AA16" s="409"/>
      <c r="AB16" s="409"/>
      <c r="AC16" s="410"/>
      <c r="AD16" s="214" t="s">
        <v>9</v>
      </c>
      <c r="AE16" s="408" t="s">
        <v>10</v>
      </c>
      <c r="AF16" s="409"/>
      <c r="AG16" s="409"/>
      <c r="AH16" s="409"/>
      <c r="AI16" s="409"/>
      <c r="AJ16" s="409"/>
      <c r="AK16" s="409"/>
      <c r="AL16" s="409"/>
      <c r="AM16" s="409"/>
      <c r="AN16" s="409"/>
      <c r="AO16" s="409"/>
      <c r="AP16" s="409"/>
      <c r="AQ16" s="409"/>
      <c r="AR16" s="409"/>
      <c r="AS16" s="409"/>
      <c r="AT16" s="409"/>
      <c r="AU16" s="409"/>
      <c r="AV16" s="409"/>
      <c r="AW16" s="409"/>
      <c r="AX16" s="409"/>
      <c r="AY16" s="409"/>
      <c r="AZ16" s="409"/>
      <c r="BA16" s="409"/>
      <c r="BB16" s="409"/>
      <c r="BC16" s="410"/>
    </row>
    <row r="17" spans="1:55" ht="22.5" customHeight="1">
      <c r="A17" s="406"/>
      <c r="B17" s="406"/>
      <c r="C17" s="407"/>
      <c r="D17" s="397" t="s">
        <v>14</v>
      </c>
      <c r="E17" s="408" t="s">
        <v>14</v>
      </c>
      <c r="F17" s="409"/>
      <c r="G17" s="409"/>
      <c r="H17" s="409"/>
      <c r="I17" s="410"/>
      <c r="J17" s="396" t="s">
        <v>74</v>
      </c>
      <c r="K17" s="396"/>
      <c r="L17" s="396"/>
      <c r="M17" s="396"/>
      <c r="N17" s="396"/>
      <c r="O17" s="396" t="s">
        <v>75</v>
      </c>
      <c r="P17" s="396"/>
      <c r="Q17" s="396"/>
      <c r="R17" s="396"/>
      <c r="S17" s="396"/>
      <c r="T17" s="396" t="s">
        <v>77</v>
      </c>
      <c r="U17" s="396"/>
      <c r="V17" s="396"/>
      <c r="W17" s="396"/>
      <c r="X17" s="396"/>
      <c r="Y17" s="412" t="s">
        <v>76</v>
      </c>
      <c r="Z17" s="412"/>
      <c r="AA17" s="412"/>
      <c r="AB17" s="412"/>
      <c r="AC17" s="412"/>
      <c r="AD17" s="397" t="s">
        <v>14</v>
      </c>
      <c r="AE17" s="408" t="s">
        <v>14</v>
      </c>
      <c r="AF17" s="409"/>
      <c r="AG17" s="409"/>
      <c r="AH17" s="409"/>
      <c r="AI17" s="410"/>
      <c r="AJ17" s="396" t="s">
        <v>74</v>
      </c>
      <c r="AK17" s="396"/>
      <c r="AL17" s="396"/>
      <c r="AM17" s="396"/>
      <c r="AN17" s="396"/>
      <c r="AO17" s="396" t="s">
        <v>75</v>
      </c>
      <c r="AP17" s="396"/>
      <c r="AQ17" s="396"/>
      <c r="AR17" s="396"/>
      <c r="AS17" s="396"/>
      <c r="AT17" s="396" t="s">
        <v>77</v>
      </c>
      <c r="AU17" s="396"/>
      <c r="AV17" s="396"/>
      <c r="AW17" s="396"/>
      <c r="AX17" s="396"/>
      <c r="AY17" s="412" t="s">
        <v>76</v>
      </c>
      <c r="AZ17" s="412"/>
      <c r="BA17" s="412"/>
      <c r="BB17" s="412"/>
      <c r="BC17" s="412"/>
    </row>
    <row r="18" spans="1:55" ht="126.75" customHeight="1">
      <c r="A18" s="406"/>
      <c r="B18" s="406"/>
      <c r="C18" s="398"/>
      <c r="D18" s="398"/>
      <c r="E18" s="215" t="s">
        <v>867</v>
      </c>
      <c r="F18" s="215" t="s">
        <v>109</v>
      </c>
      <c r="G18" s="215" t="s">
        <v>110</v>
      </c>
      <c r="H18" s="215" t="s">
        <v>24</v>
      </c>
      <c r="I18" s="215" t="s">
        <v>111</v>
      </c>
      <c r="J18" s="215" t="s">
        <v>867</v>
      </c>
      <c r="K18" s="215" t="s">
        <v>109</v>
      </c>
      <c r="L18" s="215" t="s">
        <v>110</v>
      </c>
      <c r="M18" s="215" t="s">
        <v>24</v>
      </c>
      <c r="N18" s="215" t="s">
        <v>111</v>
      </c>
      <c r="O18" s="215" t="s">
        <v>867</v>
      </c>
      <c r="P18" s="215" t="s">
        <v>109</v>
      </c>
      <c r="Q18" s="215" t="s">
        <v>110</v>
      </c>
      <c r="R18" s="215" t="s">
        <v>24</v>
      </c>
      <c r="S18" s="215" t="s">
        <v>111</v>
      </c>
      <c r="T18" s="215" t="s">
        <v>867</v>
      </c>
      <c r="U18" s="215" t="s">
        <v>109</v>
      </c>
      <c r="V18" s="215" t="s">
        <v>110</v>
      </c>
      <c r="W18" s="215" t="s">
        <v>24</v>
      </c>
      <c r="X18" s="215" t="s">
        <v>111</v>
      </c>
      <c r="Y18" s="215" t="s">
        <v>867</v>
      </c>
      <c r="Z18" s="215" t="s">
        <v>109</v>
      </c>
      <c r="AA18" s="215" t="s">
        <v>110</v>
      </c>
      <c r="AB18" s="215" t="s">
        <v>24</v>
      </c>
      <c r="AC18" s="215" t="s">
        <v>111</v>
      </c>
      <c r="AD18" s="398"/>
      <c r="AE18" s="215" t="s">
        <v>867</v>
      </c>
      <c r="AF18" s="215" t="s">
        <v>109</v>
      </c>
      <c r="AG18" s="215" t="s">
        <v>110</v>
      </c>
      <c r="AH18" s="215" t="s">
        <v>24</v>
      </c>
      <c r="AI18" s="215" t="s">
        <v>111</v>
      </c>
      <c r="AJ18" s="215" t="s">
        <v>867</v>
      </c>
      <c r="AK18" s="215" t="s">
        <v>109</v>
      </c>
      <c r="AL18" s="215" t="s">
        <v>110</v>
      </c>
      <c r="AM18" s="215" t="s">
        <v>24</v>
      </c>
      <c r="AN18" s="215" t="s">
        <v>111</v>
      </c>
      <c r="AO18" s="215" t="s">
        <v>867</v>
      </c>
      <c r="AP18" s="215" t="s">
        <v>109</v>
      </c>
      <c r="AQ18" s="215" t="s">
        <v>110</v>
      </c>
      <c r="AR18" s="215" t="s">
        <v>24</v>
      </c>
      <c r="AS18" s="215" t="s">
        <v>111</v>
      </c>
      <c r="AT18" s="215" t="s">
        <v>867</v>
      </c>
      <c r="AU18" s="215" t="s">
        <v>109</v>
      </c>
      <c r="AV18" s="215" t="s">
        <v>110</v>
      </c>
      <c r="AW18" s="215" t="s">
        <v>24</v>
      </c>
      <c r="AX18" s="215" t="s">
        <v>111</v>
      </c>
      <c r="AY18" s="215" t="s">
        <v>867</v>
      </c>
      <c r="AZ18" s="215" t="s">
        <v>109</v>
      </c>
      <c r="BA18" s="215" t="s">
        <v>110</v>
      </c>
      <c r="BB18" s="215" t="s">
        <v>24</v>
      </c>
      <c r="BC18" s="215" t="s">
        <v>111</v>
      </c>
    </row>
    <row r="19" spans="1:55">
      <c r="A19" s="214">
        <v>1</v>
      </c>
      <c r="B19" s="216">
        <v>2</v>
      </c>
      <c r="C19" s="216">
        <f>B19+1</f>
        <v>3</v>
      </c>
      <c r="D19" s="216">
        <v>4</v>
      </c>
      <c r="E19" s="216" t="s">
        <v>79</v>
      </c>
      <c r="F19" s="216" t="s">
        <v>80</v>
      </c>
      <c r="G19" s="216" t="s">
        <v>81</v>
      </c>
      <c r="H19" s="216" t="s">
        <v>82</v>
      </c>
      <c r="I19" s="216" t="s">
        <v>83</v>
      </c>
      <c r="J19" s="216" t="s">
        <v>84</v>
      </c>
      <c r="K19" s="216" t="s">
        <v>85</v>
      </c>
      <c r="L19" s="216" t="s">
        <v>86</v>
      </c>
      <c r="M19" s="216" t="s">
        <v>87</v>
      </c>
      <c r="N19" s="216" t="s">
        <v>88</v>
      </c>
      <c r="O19" s="216" t="s">
        <v>89</v>
      </c>
      <c r="P19" s="216" t="s">
        <v>90</v>
      </c>
      <c r="Q19" s="216" t="s">
        <v>91</v>
      </c>
      <c r="R19" s="216" t="s">
        <v>92</v>
      </c>
      <c r="S19" s="216" t="s">
        <v>93</v>
      </c>
      <c r="T19" s="216" t="s">
        <v>94</v>
      </c>
      <c r="U19" s="216" t="s">
        <v>95</v>
      </c>
      <c r="V19" s="216" t="s">
        <v>96</v>
      </c>
      <c r="W19" s="216" t="s">
        <v>97</v>
      </c>
      <c r="X19" s="216" t="s">
        <v>98</v>
      </c>
      <c r="Y19" s="216" t="s">
        <v>99</v>
      </c>
      <c r="Z19" s="216" t="s">
        <v>100</v>
      </c>
      <c r="AA19" s="216" t="s">
        <v>101</v>
      </c>
      <c r="AB19" s="216" t="s">
        <v>102</v>
      </c>
      <c r="AC19" s="216" t="s">
        <v>103</v>
      </c>
      <c r="AD19" s="216">
        <v>6</v>
      </c>
      <c r="AE19" s="216" t="s">
        <v>105</v>
      </c>
      <c r="AF19" s="216" t="s">
        <v>106</v>
      </c>
      <c r="AG19" s="216" t="s">
        <v>107</v>
      </c>
      <c r="AH19" s="216" t="s">
        <v>108</v>
      </c>
      <c r="AI19" s="216" t="s">
        <v>192</v>
      </c>
      <c r="AJ19" s="216" t="s">
        <v>194</v>
      </c>
      <c r="AK19" s="216" t="s">
        <v>195</v>
      </c>
      <c r="AL19" s="216" t="s">
        <v>196</v>
      </c>
      <c r="AM19" s="216" t="s">
        <v>197</v>
      </c>
      <c r="AN19" s="216" t="s">
        <v>198</v>
      </c>
      <c r="AO19" s="216" t="s">
        <v>199</v>
      </c>
      <c r="AP19" s="216" t="s">
        <v>200</v>
      </c>
      <c r="AQ19" s="216" t="s">
        <v>201</v>
      </c>
      <c r="AR19" s="216" t="s">
        <v>202</v>
      </c>
      <c r="AS19" s="216" t="s">
        <v>203</v>
      </c>
      <c r="AT19" s="216" t="s">
        <v>204</v>
      </c>
      <c r="AU19" s="216" t="s">
        <v>205</v>
      </c>
      <c r="AV19" s="216" t="s">
        <v>206</v>
      </c>
      <c r="AW19" s="216" t="s">
        <v>207</v>
      </c>
      <c r="AX19" s="216" t="s">
        <v>208</v>
      </c>
      <c r="AY19" s="216" t="s">
        <v>209</v>
      </c>
      <c r="AZ19" s="216" t="s">
        <v>210</v>
      </c>
      <c r="BA19" s="216" t="s">
        <v>211</v>
      </c>
      <c r="BB19" s="216" t="s">
        <v>212</v>
      </c>
      <c r="BC19" s="216" t="s">
        <v>213</v>
      </c>
    </row>
    <row r="20" spans="1:55">
      <c r="A20" s="217" t="s">
        <v>887</v>
      </c>
      <c r="B20" s="218" t="s">
        <v>115</v>
      </c>
      <c r="C20" s="217" t="s">
        <v>888</v>
      </c>
      <c r="D20" s="219">
        <f>D22+D23+D24</f>
        <v>138.24282013599995</v>
      </c>
      <c r="E20" s="220">
        <f>J20+O20+T20+Y20</f>
        <v>131.967786864</v>
      </c>
      <c r="F20" s="220">
        <f t="shared" ref="F20:I20" si="0">K20+P20+U20+Z20</f>
        <v>4.868785344</v>
      </c>
      <c r="G20" s="220">
        <f t="shared" si="0"/>
        <v>61.142018520000001</v>
      </c>
      <c r="H20" s="220">
        <f t="shared" si="0"/>
        <v>64.955318783999999</v>
      </c>
      <c r="I20" s="220">
        <f t="shared" si="0"/>
        <v>7.2309295560000013</v>
      </c>
      <c r="J20" s="219">
        <f>J22+J23</f>
        <v>0</v>
      </c>
      <c r="K20" s="219">
        <f t="shared" ref="K20:AC20" si="1">K22+K23</f>
        <v>0</v>
      </c>
      <c r="L20" s="219">
        <f t="shared" si="1"/>
        <v>4.8521629079999995</v>
      </c>
      <c r="M20" s="219">
        <f t="shared" si="1"/>
        <v>0</v>
      </c>
      <c r="N20" s="219">
        <f t="shared" si="1"/>
        <v>0</v>
      </c>
      <c r="O20" s="219">
        <f t="shared" si="1"/>
        <v>1.2972905759999998</v>
      </c>
      <c r="P20" s="219">
        <f t="shared" si="1"/>
        <v>0</v>
      </c>
      <c r="Q20" s="219">
        <f t="shared" si="1"/>
        <v>1.53005748</v>
      </c>
      <c r="R20" s="219">
        <f t="shared" si="1"/>
        <v>1.1443355279999998</v>
      </c>
      <c r="S20" s="219">
        <f t="shared" si="1"/>
        <v>0</v>
      </c>
      <c r="T20" s="219">
        <f t="shared" si="1"/>
        <v>11.744789376</v>
      </c>
      <c r="U20" s="219">
        <f t="shared" si="1"/>
        <v>0.36035040000000002</v>
      </c>
      <c r="V20" s="219">
        <f t="shared" si="1"/>
        <v>3.3757781759999994</v>
      </c>
      <c r="W20" s="219">
        <f t="shared" si="1"/>
        <v>7.9795523999999993</v>
      </c>
      <c r="X20" s="219">
        <f t="shared" si="1"/>
        <v>2.91084E-2</v>
      </c>
      <c r="Y20" s="219">
        <f t="shared" si="1"/>
        <v>118.92570691200001</v>
      </c>
      <c r="Z20" s="219">
        <f t="shared" si="1"/>
        <v>4.5084349440000002</v>
      </c>
      <c r="AA20" s="219">
        <f t="shared" si="1"/>
        <v>51.384019956000003</v>
      </c>
      <c r="AB20" s="219">
        <f t="shared" si="1"/>
        <v>55.831430855999997</v>
      </c>
      <c r="AC20" s="219">
        <f t="shared" si="1"/>
        <v>7.2018211560000012</v>
      </c>
      <c r="AD20" s="219">
        <f>AD22+AD23+AD24</f>
        <v>51.960305779999999</v>
      </c>
      <c r="AE20" s="220">
        <f>AJ20+AO20+AT20+AY20</f>
        <v>97.840734174999994</v>
      </c>
      <c r="AF20" s="220">
        <f t="shared" ref="AF20" si="2">AK20+AP20+AU20+AZ20</f>
        <v>5.8737869625000005</v>
      </c>
      <c r="AG20" s="220">
        <f t="shared" ref="AG20" si="3">AL20+AQ20+AV20+BA20</f>
        <v>24.973912902499997</v>
      </c>
      <c r="AH20" s="220">
        <f t="shared" ref="AH20" si="4">AM20+AR20+AW20+BB20</f>
        <v>64.157628072500003</v>
      </c>
      <c r="AI20" s="220">
        <f t="shared" ref="AI20" si="5">AN20+AS20+AX20+BC20</f>
        <v>5.2158631625000007</v>
      </c>
      <c r="AJ20" s="219">
        <f t="shared" ref="AJ20:BC20" si="6">AJ22+AJ23</f>
        <v>4.0434690899999994</v>
      </c>
      <c r="AK20" s="219">
        <f t="shared" si="6"/>
        <v>0</v>
      </c>
      <c r="AL20" s="219">
        <f t="shared" si="6"/>
        <v>1.3606345399999999</v>
      </c>
      <c r="AM20" s="219">
        <f t="shared" si="6"/>
        <v>0.97019999999999995</v>
      </c>
      <c r="AN20" s="219">
        <f t="shared" si="6"/>
        <v>0.03</v>
      </c>
      <c r="AO20" s="219">
        <f t="shared" si="6"/>
        <v>2.7690368400000001</v>
      </c>
      <c r="AP20" s="219">
        <f t="shared" si="6"/>
        <v>0</v>
      </c>
      <c r="AQ20" s="219">
        <f t="shared" si="6"/>
        <v>0.22122390000000006</v>
      </c>
      <c r="AR20" s="219">
        <f t="shared" si="6"/>
        <v>2.5178129399999998</v>
      </c>
      <c r="AS20" s="219">
        <f t="shared" si="6"/>
        <v>0.03</v>
      </c>
      <c r="AT20" s="219">
        <f>AT22+AT23</f>
        <v>17.383625340000002</v>
      </c>
      <c r="AU20" s="219">
        <f t="shared" si="6"/>
        <v>0.2783352</v>
      </c>
      <c r="AV20" s="219">
        <f t="shared" si="6"/>
        <v>3.7056913400000004</v>
      </c>
      <c r="AW20" s="219">
        <f t="shared" si="6"/>
        <v>14.0521508</v>
      </c>
      <c r="AX20" s="219">
        <f t="shared" si="6"/>
        <v>0.2269784</v>
      </c>
      <c r="AY20" s="219">
        <f>AY22+AY23+AY24</f>
        <v>73.644602904999999</v>
      </c>
      <c r="AZ20" s="219">
        <f t="shared" si="6"/>
        <v>5.5954517625000006</v>
      </c>
      <c r="BA20" s="219">
        <f t="shared" si="6"/>
        <v>19.686363122499998</v>
      </c>
      <c r="BB20" s="219">
        <f t="shared" si="6"/>
        <v>46.617464332499999</v>
      </c>
      <c r="BC20" s="219">
        <f t="shared" si="6"/>
        <v>4.928884762500001</v>
      </c>
    </row>
    <row r="21" spans="1:55" ht="12.75" customHeight="1">
      <c r="A21" s="217" t="s">
        <v>889</v>
      </c>
      <c r="B21" s="218" t="s">
        <v>890</v>
      </c>
      <c r="C21" s="217"/>
      <c r="D21" s="219">
        <f>D26</f>
        <v>0</v>
      </c>
      <c r="E21" s="220">
        <f t="shared" ref="E21:E95" si="7">J21+O21+T21+Y21</f>
        <v>0</v>
      </c>
      <c r="F21" s="220">
        <f t="shared" ref="F21:F95" si="8">K21+P21+U21+Z21</f>
        <v>0</v>
      </c>
      <c r="G21" s="220">
        <f t="shared" ref="G21:G95" si="9">L21+Q21+V21+AA21</f>
        <v>0</v>
      </c>
      <c r="H21" s="220">
        <f t="shared" ref="H21:H95" si="10">M21+R21+W21+AB21</f>
        <v>0</v>
      </c>
      <c r="I21" s="220">
        <f t="shared" ref="I21:I95" si="11">N21+S21+X21+AC21</f>
        <v>0</v>
      </c>
      <c r="J21" s="219">
        <f>J26</f>
        <v>0</v>
      </c>
      <c r="K21" s="219">
        <f t="shared" ref="K21:AC21" si="12">K26</f>
        <v>0</v>
      </c>
      <c r="L21" s="219">
        <f t="shared" si="12"/>
        <v>0</v>
      </c>
      <c r="M21" s="219">
        <f t="shared" si="12"/>
        <v>0</v>
      </c>
      <c r="N21" s="219">
        <f t="shared" si="12"/>
        <v>0</v>
      </c>
      <c r="O21" s="219">
        <f t="shared" si="12"/>
        <v>0</v>
      </c>
      <c r="P21" s="219">
        <f t="shared" si="12"/>
        <v>0</v>
      </c>
      <c r="Q21" s="219">
        <f t="shared" si="12"/>
        <v>0</v>
      </c>
      <c r="R21" s="219">
        <f t="shared" si="12"/>
        <v>0</v>
      </c>
      <c r="S21" s="219">
        <f t="shared" si="12"/>
        <v>0</v>
      </c>
      <c r="T21" s="219">
        <f t="shared" si="12"/>
        <v>0</v>
      </c>
      <c r="U21" s="219">
        <f t="shared" si="12"/>
        <v>0</v>
      </c>
      <c r="V21" s="219">
        <f t="shared" si="12"/>
        <v>0</v>
      </c>
      <c r="W21" s="219">
        <f t="shared" si="12"/>
        <v>0</v>
      </c>
      <c r="X21" s="219">
        <f t="shared" si="12"/>
        <v>0</v>
      </c>
      <c r="Y21" s="219">
        <f t="shared" si="12"/>
        <v>0</v>
      </c>
      <c r="Z21" s="219">
        <f t="shared" si="12"/>
        <v>0</v>
      </c>
      <c r="AA21" s="219">
        <f t="shared" si="12"/>
        <v>0</v>
      </c>
      <c r="AB21" s="219">
        <f t="shared" si="12"/>
        <v>0</v>
      </c>
      <c r="AC21" s="219">
        <f t="shared" si="12"/>
        <v>0</v>
      </c>
      <c r="AD21" s="219">
        <f>AD26</f>
        <v>0</v>
      </c>
      <c r="AE21" s="220">
        <f t="shared" ref="AE21:AE93" si="13">AJ21+AO21+AT21+AY21</f>
        <v>0</v>
      </c>
      <c r="AF21" s="220">
        <f t="shared" ref="AF21:AF95" si="14">AK21+AP21+AU21+AZ21</f>
        <v>0</v>
      </c>
      <c r="AG21" s="220">
        <f t="shared" ref="AG21:AG95" si="15">AL21+AQ21+AV21+BA21</f>
        <v>0</v>
      </c>
      <c r="AH21" s="220">
        <f t="shared" ref="AH21:AH95" si="16">AM21+AR21+AW21+BB21</f>
        <v>0</v>
      </c>
      <c r="AI21" s="220">
        <f t="shared" ref="AI21:AI95" si="17">AN21+AS21+AX21+BC21</f>
        <v>0</v>
      </c>
      <c r="AJ21" s="219">
        <f t="shared" ref="AJ21:BC21" si="18">AJ26</f>
        <v>0</v>
      </c>
      <c r="AK21" s="219">
        <f t="shared" si="18"/>
        <v>0</v>
      </c>
      <c r="AL21" s="219">
        <f t="shared" si="18"/>
        <v>0</v>
      </c>
      <c r="AM21" s="219">
        <f t="shared" si="18"/>
        <v>0</v>
      </c>
      <c r="AN21" s="219">
        <f t="shared" si="18"/>
        <v>0</v>
      </c>
      <c r="AO21" s="219">
        <f t="shared" si="18"/>
        <v>0</v>
      </c>
      <c r="AP21" s="219">
        <f t="shared" si="18"/>
        <v>0</v>
      </c>
      <c r="AQ21" s="219">
        <f t="shared" si="18"/>
        <v>0</v>
      </c>
      <c r="AR21" s="219">
        <f t="shared" si="18"/>
        <v>0</v>
      </c>
      <c r="AS21" s="219">
        <f t="shared" si="18"/>
        <v>0</v>
      </c>
      <c r="AT21" s="219">
        <f t="shared" si="18"/>
        <v>0</v>
      </c>
      <c r="AU21" s="219">
        <f t="shared" si="18"/>
        <v>0</v>
      </c>
      <c r="AV21" s="219">
        <f t="shared" si="18"/>
        <v>0</v>
      </c>
      <c r="AW21" s="219">
        <f t="shared" si="18"/>
        <v>0</v>
      </c>
      <c r="AX21" s="219">
        <f t="shared" si="18"/>
        <v>0</v>
      </c>
      <c r="AY21" s="219">
        <f t="shared" si="18"/>
        <v>0</v>
      </c>
      <c r="AZ21" s="219">
        <f t="shared" si="18"/>
        <v>0</v>
      </c>
      <c r="BA21" s="219">
        <f t="shared" si="18"/>
        <v>0</v>
      </c>
      <c r="BB21" s="219">
        <f t="shared" si="18"/>
        <v>0</v>
      </c>
      <c r="BC21" s="219">
        <f t="shared" si="18"/>
        <v>0</v>
      </c>
    </row>
    <row r="22" spans="1:55" ht="16.5" customHeight="1">
      <c r="A22" s="217" t="s">
        <v>891</v>
      </c>
      <c r="B22" s="218" t="s">
        <v>892</v>
      </c>
      <c r="C22" s="217" t="s">
        <v>888</v>
      </c>
      <c r="D22" s="219">
        <f>D34</f>
        <v>75.85134693599997</v>
      </c>
      <c r="E22" s="220">
        <f t="shared" si="7"/>
        <v>131.967786864</v>
      </c>
      <c r="F22" s="220">
        <f t="shared" si="8"/>
        <v>4.868785344</v>
      </c>
      <c r="G22" s="220">
        <f t="shared" si="9"/>
        <v>61.142018520000001</v>
      </c>
      <c r="H22" s="220">
        <f t="shared" si="10"/>
        <v>64.955318783999999</v>
      </c>
      <c r="I22" s="220">
        <f t="shared" si="11"/>
        <v>7.2309295560000013</v>
      </c>
      <c r="J22" s="219">
        <f>J34</f>
        <v>0</v>
      </c>
      <c r="K22" s="219">
        <f t="shared" ref="K22:AC22" si="19">K34</f>
        <v>0</v>
      </c>
      <c r="L22" s="219">
        <f t="shared" si="19"/>
        <v>4.8521629079999995</v>
      </c>
      <c r="M22" s="219">
        <f t="shared" si="19"/>
        <v>0</v>
      </c>
      <c r="N22" s="219">
        <f t="shared" si="19"/>
        <v>0</v>
      </c>
      <c r="O22" s="219">
        <f t="shared" si="19"/>
        <v>1.2972905759999998</v>
      </c>
      <c r="P22" s="219">
        <f t="shared" si="19"/>
        <v>0</v>
      </c>
      <c r="Q22" s="219">
        <f t="shared" si="19"/>
        <v>1.53005748</v>
      </c>
      <c r="R22" s="219">
        <f t="shared" si="19"/>
        <v>1.1443355279999998</v>
      </c>
      <c r="S22" s="219">
        <f t="shared" si="19"/>
        <v>0</v>
      </c>
      <c r="T22" s="219">
        <f t="shared" si="19"/>
        <v>11.744789376</v>
      </c>
      <c r="U22" s="219">
        <f t="shared" si="19"/>
        <v>0.36035040000000002</v>
      </c>
      <c r="V22" s="219">
        <f t="shared" si="19"/>
        <v>3.3757781759999994</v>
      </c>
      <c r="W22" s="219">
        <f t="shared" si="19"/>
        <v>7.9795523999999993</v>
      </c>
      <c r="X22" s="219">
        <f t="shared" si="19"/>
        <v>2.91084E-2</v>
      </c>
      <c r="Y22" s="219">
        <f t="shared" si="19"/>
        <v>118.92570691200001</v>
      </c>
      <c r="Z22" s="219">
        <f t="shared" si="19"/>
        <v>4.5084349440000002</v>
      </c>
      <c r="AA22" s="219">
        <f t="shared" si="19"/>
        <v>51.384019956000003</v>
      </c>
      <c r="AB22" s="219">
        <f t="shared" si="19"/>
        <v>55.831430855999997</v>
      </c>
      <c r="AC22" s="219">
        <f t="shared" si="19"/>
        <v>7.2018211560000012</v>
      </c>
      <c r="AD22" s="219">
        <f>AD34</f>
        <v>32.938211779999996</v>
      </c>
      <c r="AE22" s="220">
        <f t="shared" si="13"/>
        <v>44.272376820000005</v>
      </c>
      <c r="AF22" s="220">
        <f t="shared" si="14"/>
        <v>3.0697299625000003</v>
      </c>
      <c r="AG22" s="220">
        <f t="shared" si="15"/>
        <v>10.582005222500001</v>
      </c>
      <c r="AH22" s="220">
        <f t="shared" si="16"/>
        <v>26.171566822499997</v>
      </c>
      <c r="AI22" s="220">
        <f t="shared" si="17"/>
        <v>2.9831851625000003</v>
      </c>
      <c r="AJ22" s="219">
        <f t="shared" ref="AJ22:BC22" si="20">AJ34</f>
        <v>4.0434690899999994</v>
      </c>
      <c r="AK22" s="219">
        <f t="shared" si="20"/>
        <v>0</v>
      </c>
      <c r="AL22" s="219">
        <f t="shared" si="20"/>
        <v>1.3606345399999999</v>
      </c>
      <c r="AM22" s="219">
        <f t="shared" si="20"/>
        <v>0.97019999999999995</v>
      </c>
      <c r="AN22" s="219">
        <f t="shared" si="20"/>
        <v>0.03</v>
      </c>
      <c r="AO22" s="219">
        <f t="shared" si="20"/>
        <v>2.7690368400000001</v>
      </c>
      <c r="AP22" s="219">
        <f t="shared" si="20"/>
        <v>0</v>
      </c>
      <c r="AQ22" s="219">
        <f t="shared" si="20"/>
        <v>0.22122390000000006</v>
      </c>
      <c r="AR22" s="219">
        <f t="shared" si="20"/>
        <v>2.5178129399999998</v>
      </c>
      <c r="AS22" s="219">
        <f t="shared" si="20"/>
        <v>0.03</v>
      </c>
      <c r="AT22" s="219">
        <f>AT34</f>
        <v>16.701966850000002</v>
      </c>
      <c r="AU22" s="219">
        <f t="shared" si="20"/>
        <v>0.2783352</v>
      </c>
      <c r="AV22" s="219">
        <f t="shared" si="20"/>
        <v>3.6658488500000006</v>
      </c>
      <c r="AW22" s="219">
        <f t="shared" si="20"/>
        <v>13.538804799999999</v>
      </c>
      <c r="AX22" s="219">
        <f t="shared" si="20"/>
        <v>9.8508399999999996E-2</v>
      </c>
      <c r="AY22" s="219">
        <f t="shared" si="20"/>
        <v>20.75790404</v>
      </c>
      <c r="AZ22" s="219">
        <f t="shared" si="20"/>
        <v>2.7913947625000004</v>
      </c>
      <c r="BA22" s="219">
        <f t="shared" si="20"/>
        <v>5.3342979325000002</v>
      </c>
      <c r="BB22" s="219">
        <f t="shared" si="20"/>
        <v>9.1447490825000006</v>
      </c>
      <c r="BC22" s="219">
        <f t="shared" si="20"/>
        <v>2.8246767625000002</v>
      </c>
    </row>
    <row r="23" spans="1:55" ht="17.25" customHeight="1">
      <c r="A23" s="217" t="s">
        <v>893</v>
      </c>
      <c r="B23" s="218" t="s">
        <v>894</v>
      </c>
      <c r="C23" s="217" t="s">
        <v>888</v>
      </c>
      <c r="D23" s="219">
        <f>D98</f>
        <v>57.817813199999989</v>
      </c>
      <c r="E23" s="220">
        <f t="shared" si="7"/>
        <v>0</v>
      </c>
      <c r="F23" s="220">
        <f t="shared" si="8"/>
        <v>0</v>
      </c>
      <c r="G23" s="220">
        <f t="shared" si="9"/>
        <v>0</v>
      </c>
      <c r="H23" s="220">
        <f t="shared" si="10"/>
        <v>0</v>
      </c>
      <c r="I23" s="220">
        <f t="shared" si="11"/>
        <v>0</v>
      </c>
      <c r="J23" s="219">
        <v>0</v>
      </c>
      <c r="K23" s="219">
        <v>0</v>
      </c>
      <c r="L23" s="219">
        <v>0</v>
      </c>
      <c r="M23" s="219">
        <v>0</v>
      </c>
      <c r="N23" s="219">
        <v>0</v>
      </c>
      <c r="O23" s="219">
        <v>0</v>
      </c>
      <c r="P23" s="219">
        <v>0</v>
      </c>
      <c r="Q23" s="219">
        <v>0</v>
      </c>
      <c r="R23" s="219">
        <v>0</v>
      </c>
      <c r="S23" s="219">
        <v>0</v>
      </c>
      <c r="T23" s="219">
        <v>0</v>
      </c>
      <c r="U23" s="219">
        <v>0</v>
      </c>
      <c r="V23" s="219">
        <v>0</v>
      </c>
      <c r="W23" s="219">
        <v>0</v>
      </c>
      <c r="X23" s="219">
        <v>0</v>
      </c>
      <c r="Y23" s="219">
        <v>0</v>
      </c>
      <c r="Z23" s="219">
        <v>0</v>
      </c>
      <c r="AA23" s="219">
        <v>0</v>
      </c>
      <c r="AB23" s="219">
        <v>0</v>
      </c>
      <c r="AC23" s="219">
        <v>0</v>
      </c>
      <c r="AD23" s="219">
        <f>AD98</f>
        <v>15.211094000000001</v>
      </c>
      <c r="AE23" s="220">
        <f>AJ23+AO23+AT23+AY23</f>
        <v>50.131707354999996</v>
      </c>
      <c r="AF23" s="220">
        <f t="shared" si="14"/>
        <v>2.8040570000000002</v>
      </c>
      <c r="AG23" s="220">
        <f t="shared" si="15"/>
        <v>14.391907679999999</v>
      </c>
      <c r="AH23" s="220">
        <f t="shared" si="16"/>
        <v>37.986061249999999</v>
      </c>
      <c r="AI23" s="220">
        <f t="shared" si="17"/>
        <v>2.2326780000000004</v>
      </c>
      <c r="AJ23" s="219">
        <f t="shared" ref="AJ23:AX23" si="21">AJ98</f>
        <v>0</v>
      </c>
      <c r="AK23" s="219">
        <f t="shared" si="21"/>
        <v>0</v>
      </c>
      <c r="AL23" s="219">
        <f t="shared" si="21"/>
        <v>0</v>
      </c>
      <c r="AM23" s="219">
        <f t="shared" si="21"/>
        <v>0</v>
      </c>
      <c r="AN23" s="219">
        <f t="shared" si="21"/>
        <v>0</v>
      </c>
      <c r="AO23" s="219">
        <f t="shared" si="21"/>
        <v>0</v>
      </c>
      <c r="AP23" s="219">
        <f t="shared" si="21"/>
        <v>0</v>
      </c>
      <c r="AQ23" s="219">
        <f t="shared" si="21"/>
        <v>0</v>
      </c>
      <c r="AR23" s="219">
        <f t="shared" si="21"/>
        <v>0</v>
      </c>
      <c r="AS23" s="219">
        <f t="shared" si="21"/>
        <v>0</v>
      </c>
      <c r="AT23" s="219">
        <f>AT98</f>
        <v>0.68165849000000001</v>
      </c>
      <c r="AU23" s="219">
        <f t="shared" si="21"/>
        <v>0</v>
      </c>
      <c r="AV23" s="219">
        <f t="shared" si="21"/>
        <v>3.9842490000000036E-2</v>
      </c>
      <c r="AW23" s="219">
        <f t="shared" si="21"/>
        <v>0.51334599999999997</v>
      </c>
      <c r="AX23" s="219">
        <f t="shared" si="21"/>
        <v>0.12847</v>
      </c>
      <c r="AY23" s="219">
        <f t="shared" ref="AY23:BC23" si="22">AY98</f>
        <v>49.450048864999999</v>
      </c>
      <c r="AZ23" s="219">
        <f t="shared" si="22"/>
        <v>2.8040570000000002</v>
      </c>
      <c r="BA23" s="219">
        <f t="shared" si="22"/>
        <v>14.352065189999999</v>
      </c>
      <c r="BB23" s="219">
        <f t="shared" si="22"/>
        <v>37.47271525</v>
      </c>
      <c r="BC23" s="219">
        <f t="shared" si="22"/>
        <v>2.1042080000000003</v>
      </c>
    </row>
    <row r="24" spans="1:55" ht="16.5" customHeight="1">
      <c r="A24" s="217" t="s">
        <v>895</v>
      </c>
      <c r="B24" s="218" t="s">
        <v>896</v>
      </c>
      <c r="C24" s="217" t="s">
        <v>888</v>
      </c>
      <c r="D24" s="219">
        <f>D110</f>
        <v>4.5736599999999994</v>
      </c>
      <c r="E24" s="220">
        <f>J24+O24+T24+Y24</f>
        <v>0</v>
      </c>
      <c r="F24" s="220">
        <f t="shared" si="8"/>
        <v>0</v>
      </c>
      <c r="G24" s="220">
        <f t="shared" si="9"/>
        <v>0</v>
      </c>
      <c r="H24" s="220">
        <f t="shared" si="10"/>
        <v>0</v>
      </c>
      <c r="I24" s="220">
        <f t="shared" si="11"/>
        <v>0</v>
      </c>
      <c r="J24" s="219">
        <v>0</v>
      </c>
      <c r="K24" s="219">
        <v>0</v>
      </c>
      <c r="L24" s="219">
        <v>0</v>
      </c>
      <c r="M24" s="219">
        <v>0</v>
      </c>
      <c r="N24" s="219">
        <v>0</v>
      </c>
      <c r="O24" s="219">
        <v>0</v>
      </c>
      <c r="P24" s="219">
        <v>0</v>
      </c>
      <c r="Q24" s="219">
        <v>0</v>
      </c>
      <c r="R24" s="219">
        <v>0</v>
      </c>
      <c r="S24" s="219">
        <v>0</v>
      </c>
      <c r="T24" s="219">
        <v>0</v>
      </c>
      <c r="U24" s="219">
        <v>0</v>
      </c>
      <c r="V24" s="219">
        <v>0</v>
      </c>
      <c r="W24" s="219">
        <v>0</v>
      </c>
      <c r="X24" s="219">
        <v>0</v>
      </c>
      <c r="Y24" s="219">
        <v>0</v>
      </c>
      <c r="Z24" s="219">
        <v>0</v>
      </c>
      <c r="AA24" s="219">
        <v>0</v>
      </c>
      <c r="AB24" s="219">
        <v>0</v>
      </c>
      <c r="AC24" s="219">
        <v>0</v>
      </c>
      <c r="AD24" s="219">
        <f>AD110</f>
        <v>3.8109999999999999</v>
      </c>
      <c r="AE24" s="220">
        <f t="shared" si="13"/>
        <v>3.4766500000000002</v>
      </c>
      <c r="AF24" s="220">
        <f t="shared" si="14"/>
        <v>1.04</v>
      </c>
      <c r="AG24" s="220">
        <f t="shared" si="15"/>
        <v>0</v>
      </c>
      <c r="AH24" s="220">
        <f t="shared" si="16"/>
        <v>2.4366500000000002</v>
      </c>
      <c r="AI24" s="220">
        <f t="shared" si="17"/>
        <v>0</v>
      </c>
      <c r="AJ24" s="219">
        <f t="shared" ref="AJ24:AX24" si="23">AJ110</f>
        <v>0</v>
      </c>
      <c r="AK24" s="219">
        <f t="shared" si="23"/>
        <v>0</v>
      </c>
      <c r="AL24" s="219">
        <f t="shared" si="23"/>
        <v>0</v>
      </c>
      <c r="AM24" s="219">
        <f t="shared" si="23"/>
        <v>0</v>
      </c>
      <c r="AN24" s="219">
        <f t="shared" si="23"/>
        <v>0</v>
      </c>
      <c r="AO24" s="219">
        <f t="shared" si="23"/>
        <v>0.02</v>
      </c>
      <c r="AP24" s="219">
        <f t="shared" si="23"/>
        <v>0.02</v>
      </c>
      <c r="AQ24" s="219">
        <f t="shared" si="23"/>
        <v>0</v>
      </c>
      <c r="AR24" s="219">
        <f t="shared" si="23"/>
        <v>0</v>
      </c>
      <c r="AS24" s="219">
        <f t="shared" si="23"/>
        <v>0</v>
      </c>
      <c r="AT24" s="219">
        <f t="shared" si="23"/>
        <v>0.02</v>
      </c>
      <c r="AU24" s="219">
        <f t="shared" si="23"/>
        <v>0.02</v>
      </c>
      <c r="AV24" s="219">
        <f t="shared" si="23"/>
        <v>0</v>
      </c>
      <c r="AW24" s="219">
        <f t="shared" si="23"/>
        <v>0</v>
      </c>
      <c r="AX24" s="219">
        <f t="shared" si="23"/>
        <v>0</v>
      </c>
      <c r="AY24" s="219">
        <f>AY110</f>
        <v>3.4366500000000002</v>
      </c>
      <c r="AZ24" s="219">
        <f t="shared" ref="AZ24:BC24" si="24">AZ110</f>
        <v>1</v>
      </c>
      <c r="BA24" s="219">
        <f t="shared" si="24"/>
        <v>0</v>
      </c>
      <c r="BB24" s="219">
        <f t="shared" si="24"/>
        <v>2.4366500000000002</v>
      </c>
      <c r="BC24" s="219">
        <f t="shared" si="24"/>
        <v>0</v>
      </c>
    </row>
    <row r="25" spans="1:55" ht="16.5" customHeight="1">
      <c r="A25" s="217">
        <v>1</v>
      </c>
      <c r="B25" s="218" t="s">
        <v>916</v>
      </c>
      <c r="C25" s="217" t="s">
        <v>888</v>
      </c>
      <c r="D25" s="219">
        <v>0</v>
      </c>
      <c r="E25" s="220">
        <f t="shared" si="7"/>
        <v>0</v>
      </c>
      <c r="F25" s="220">
        <f t="shared" si="8"/>
        <v>0</v>
      </c>
      <c r="G25" s="220">
        <f t="shared" si="9"/>
        <v>0</v>
      </c>
      <c r="H25" s="220">
        <f t="shared" si="10"/>
        <v>0</v>
      </c>
      <c r="I25" s="220">
        <f t="shared" si="11"/>
        <v>0</v>
      </c>
      <c r="J25" s="219">
        <v>0</v>
      </c>
      <c r="K25" s="219">
        <v>0</v>
      </c>
      <c r="L25" s="219">
        <v>0</v>
      </c>
      <c r="M25" s="219">
        <v>0</v>
      </c>
      <c r="N25" s="219">
        <v>0</v>
      </c>
      <c r="O25" s="219">
        <v>0</v>
      </c>
      <c r="P25" s="219">
        <v>0</v>
      </c>
      <c r="Q25" s="219">
        <v>0</v>
      </c>
      <c r="R25" s="219">
        <v>0</v>
      </c>
      <c r="S25" s="219">
        <v>0</v>
      </c>
      <c r="T25" s="219">
        <v>0</v>
      </c>
      <c r="U25" s="219">
        <v>0</v>
      </c>
      <c r="V25" s="219">
        <v>0</v>
      </c>
      <c r="W25" s="219">
        <v>0</v>
      </c>
      <c r="X25" s="219">
        <v>0</v>
      </c>
      <c r="Y25" s="219">
        <v>0</v>
      </c>
      <c r="Z25" s="219">
        <v>0</v>
      </c>
      <c r="AA25" s="219">
        <v>0</v>
      </c>
      <c r="AB25" s="219">
        <v>0</v>
      </c>
      <c r="AC25" s="219">
        <v>0</v>
      </c>
      <c r="AD25" s="219">
        <v>0</v>
      </c>
      <c r="AE25" s="220">
        <f t="shared" si="13"/>
        <v>0</v>
      </c>
      <c r="AF25" s="220">
        <f t="shared" si="14"/>
        <v>0</v>
      </c>
      <c r="AG25" s="220">
        <f t="shared" si="15"/>
        <v>0</v>
      </c>
      <c r="AH25" s="220">
        <f t="shared" si="16"/>
        <v>0</v>
      </c>
      <c r="AI25" s="220">
        <f t="shared" si="17"/>
        <v>0</v>
      </c>
      <c r="AJ25" s="219">
        <v>0</v>
      </c>
      <c r="AK25" s="219">
        <v>0</v>
      </c>
      <c r="AL25" s="219">
        <v>0</v>
      </c>
      <c r="AM25" s="219">
        <v>0</v>
      </c>
      <c r="AN25" s="219">
        <v>0</v>
      </c>
      <c r="AO25" s="219">
        <v>0</v>
      </c>
      <c r="AP25" s="219">
        <v>0</v>
      </c>
      <c r="AQ25" s="219">
        <v>0</v>
      </c>
      <c r="AR25" s="219">
        <v>0</v>
      </c>
      <c r="AS25" s="219">
        <v>0</v>
      </c>
      <c r="AT25" s="219">
        <v>0</v>
      </c>
      <c r="AU25" s="219">
        <v>0</v>
      </c>
      <c r="AV25" s="219">
        <v>0</v>
      </c>
      <c r="AW25" s="219">
        <v>0</v>
      </c>
      <c r="AX25" s="219">
        <v>0</v>
      </c>
      <c r="AY25" s="219">
        <v>0</v>
      </c>
      <c r="AZ25" s="219">
        <v>0</v>
      </c>
      <c r="BA25" s="219">
        <v>0</v>
      </c>
      <c r="BB25" s="219">
        <v>0</v>
      </c>
      <c r="BC25" s="219">
        <v>0</v>
      </c>
    </row>
    <row r="26" spans="1:55" ht="20.25" customHeight="1">
      <c r="A26" s="217" t="s">
        <v>121</v>
      </c>
      <c r="B26" s="218" t="s">
        <v>897</v>
      </c>
      <c r="C26" s="217" t="s">
        <v>888</v>
      </c>
      <c r="D26" s="219">
        <f>D27</f>
        <v>0</v>
      </c>
      <c r="E26" s="220">
        <f t="shared" si="7"/>
        <v>0</v>
      </c>
      <c r="F26" s="220">
        <f t="shared" si="8"/>
        <v>0</v>
      </c>
      <c r="G26" s="220">
        <f t="shared" si="9"/>
        <v>0</v>
      </c>
      <c r="H26" s="220">
        <f t="shared" si="10"/>
        <v>0</v>
      </c>
      <c r="I26" s="220">
        <f t="shared" si="11"/>
        <v>0</v>
      </c>
      <c r="J26" s="219">
        <f>J27</f>
        <v>0</v>
      </c>
      <c r="K26" s="219">
        <f t="shared" ref="K26:AC26" si="25">K27</f>
        <v>0</v>
      </c>
      <c r="L26" s="219">
        <f t="shared" si="25"/>
        <v>0</v>
      </c>
      <c r="M26" s="219">
        <f t="shared" si="25"/>
        <v>0</v>
      </c>
      <c r="N26" s="219">
        <f t="shared" si="25"/>
        <v>0</v>
      </c>
      <c r="O26" s="219">
        <f t="shared" si="25"/>
        <v>0</v>
      </c>
      <c r="P26" s="219">
        <f t="shared" si="25"/>
        <v>0</v>
      </c>
      <c r="Q26" s="219">
        <f t="shared" si="25"/>
        <v>0</v>
      </c>
      <c r="R26" s="219">
        <f t="shared" si="25"/>
        <v>0</v>
      </c>
      <c r="S26" s="219">
        <f t="shared" si="25"/>
        <v>0</v>
      </c>
      <c r="T26" s="219">
        <f t="shared" si="25"/>
        <v>0</v>
      </c>
      <c r="U26" s="219">
        <f t="shared" si="25"/>
        <v>0</v>
      </c>
      <c r="V26" s="219">
        <f t="shared" si="25"/>
        <v>0</v>
      </c>
      <c r="W26" s="219">
        <f t="shared" si="25"/>
        <v>0</v>
      </c>
      <c r="X26" s="219">
        <f t="shared" si="25"/>
        <v>0</v>
      </c>
      <c r="Y26" s="219">
        <f t="shared" si="25"/>
        <v>0</v>
      </c>
      <c r="Z26" s="219">
        <f t="shared" si="25"/>
        <v>0</v>
      </c>
      <c r="AA26" s="219">
        <f t="shared" si="25"/>
        <v>0</v>
      </c>
      <c r="AB26" s="219">
        <f t="shared" si="25"/>
        <v>0</v>
      </c>
      <c r="AC26" s="219">
        <f t="shared" si="25"/>
        <v>0</v>
      </c>
      <c r="AD26" s="219">
        <f>AD27</f>
        <v>0</v>
      </c>
      <c r="AE26" s="220">
        <f t="shared" si="13"/>
        <v>0</v>
      </c>
      <c r="AF26" s="220">
        <f t="shared" si="14"/>
        <v>0</v>
      </c>
      <c r="AG26" s="220">
        <f t="shared" si="15"/>
        <v>0</v>
      </c>
      <c r="AH26" s="220">
        <f t="shared" si="16"/>
        <v>0</v>
      </c>
      <c r="AI26" s="220">
        <f t="shared" si="17"/>
        <v>0</v>
      </c>
      <c r="AJ26" s="219">
        <f t="shared" ref="AJ26:BC26" si="26">AJ27</f>
        <v>0</v>
      </c>
      <c r="AK26" s="219">
        <f t="shared" si="26"/>
        <v>0</v>
      </c>
      <c r="AL26" s="219">
        <f t="shared" si="26"/>
        <v>0</v>
      </c>
      <c r="AM26" s="219">
        <f t="shared" si="26"/>
        <v>0</v>
      </c>
      <c r="AN26" s="219">
        <f t="shared" si="26"/>
        <v>0</v>
      </c>
      <c r="AO26" s="219">
        <f t="shared" si="26"/>
        <v>0</v>
      </c>
      <c r="AP26" s="219">
        <f t="shared" si="26"/>
        <v>0</v>
      </c>
      <c r="AQ26" s="219">
        <f t="shared" si="26"/>
        <v>0</v>
      </c>
      <c r="AR26" s="219">
        <f t="shared" si="26"/>
        <v>0</v>
      </c>
      <c r="AS26" s="219">
        <f t="shared" si="26"/>
        <v>0</v>
      </c>
      <c r="AT26" s="219">
        <f t="shared" si="26"/>
        <v>0</v>
      </c>
      <c r="AU26" s="219">
        <f t="shared" si="26"/>
        <v>0</v>
      </c>
      <c r="AV26" s="219">
        <f t="shared" si="26"/>
        <v>0</v>
      </c>
      <c r="AW26" s="219">
        <f t="shared" si="26"/>
        <v>0</v>
      </c>
      <c r="AX26" s="219">
        <f t="shared" si="26"/>
        <v>0</v>
      </c>
      <c r="AY26" s="219">
        <f t="shared" si="26"/>
        <v>0</v>
      </c>
      <c r="AZ26" s="219">
        <f t="shared" si="26"/>
        <v>0</v>
      </c>
      <c r="BA26" s="219">
        <f t="shared" si="26"/>
        <v>0</v>
      </c>
      <c r="BB26" s="219">
        <f t="shared" si="26"/>
        <v>0</v>
      </c>
      <c r="BC26" s="219">
        <f t="shared" si="26"/>
        <v>0</v>
      </c>
    </row>
    <row r="27" spans="1:55" ht="27.75" customHeight="1">
      <c r="A27" s="217" t="s">
        <v>123</v>
      </c>
      <c r="B27" s="218" t="s">
        <v>898</v>
      </c>
      <c r="C27" s="217" t="s">
        <v>888</v>
      </c>
      <c r="D27" s="221">
        <f>D28+D30+D32</f>
        <v>0</v>
      </c>
      <c r="E27" s="220">
        <f t="shared" si="7"/>
        <v>0</v>
      </c>
      <c r="F27" s="220">
        <f t="shared" si="8"/>
        <v>0</v>
      </c>
      <c r="G27" s="220">
        <f t="shared" si="9"/>
        <v>0</v>
      </c>
      <c r="H27" s="220">
        <f t="shared" si="10"/>
        <v>0</v>
      </c>
      <c r="I27" s="220">
        <f t="shared" si="11"/>
        <v>0</v>
      </c>
      <c r="J27" s="221">
        <v>0</v>
      </c>
      <c r="K27" s="221">
        <v>0</v>
      </c>
      <c r="L27" s="221">
        <v>0</v>
      </c>
      <c r="M27" s="221">
        <v>0</v>
      </c>
      <c r="N27" s="221">
        <v>0</v>
      </c>
      <c r="O27" s="221">
        <v>0</v>
      </c>
      <c r="P27" s="221">
        <v>0</v>
      </c>
      <c r="Q27" s="221">
        <v>0</v>
      </c>
      <c r="R27" s="221">
        <v>0</v>
      </c>
      <c r="S27" s="221">
        <v>0</v>
      </c>
      <c r="T27" s="221">
        <v>0</v>
      </c>
      <c r="U27" s="221">
        <v>0</v>
      </c>
      <c r="V27" s="221">
        <v>0</v>
      </c>
      <c r="W27" s="221">
        <v>0</v>
      </c>
      <c r="X27" s="221">
        <v>0</v>
      </c>
      <c r="Y27" s="221">
        <v>0</v>
      </c>
      <c r="Z27" s="221">
        <v>0</v>
      </c>
      <c r="AA27" s="221">
        <v>0</v>
      </c>
      <c r="AB27" s="221">
        <v>0</v>
      </c>
      <c r="AC27" s="221">
        <v>0</v>
      </c>
      <c r="AD27" s="221">
        <f>AD28+AD30+AD32</f>
        <v>0</v>
      </c>
      <c r="AE27" s="220">
        <f t="shared" si="13"/>
        <v>0</v>
      </c>
      <c r="AF27" s="220">
        <f t="shared" si="14"/>
        <v>0</v>
      </c>
      <c r="AG27" s="220">
        <f t="shared" si="15"/>
        <v>0</v>
      </c>
      <c r="AH27" s="220">
        <f t="shared" si="16"/>
        <v>0</v>
      </c>
      <c r="AI27" s="220">
        <f t="shared" si="17"/>
        <v>0</v>
      </c>
      <c r="AJ27" s="221">
        <v>0</v>
      </c>
      <c r="AK27" s="221">
        <v>0</v>
      </c>
      <c r="AL27" s="221">
        <v>0</v>
      </c>
      <c r="AM27" s="221">
        <v>0</v>
      </c>
      <c r="AN27" s="221">
        <v>0</v>
      </c>
      <c r="AO27" s="221">
        <v>0</v>
      </c>
      <c r="AP27" s="221">
        <v>0</v>
      </c>
      <c r="AQ27" s="221">
        <v>0</v>
      </c>
      <c r="AR27" s="221">
        <v>0</v>
      </c>
      <c r="AS27" s="221">
        <v>0</v>
      </c>
      <c r="AT27" s="221">
        <v>0</v>
      </c>
      <c r="AU27" s="221">
        <v>0</v>
      </c>
      <c r="AV27" s="221">
        <v>0</v>
      </c>
      <c r="AW27" s="221">
        <v>0</v>
      </c>
      <c r="AX27" s="221">
        <v>0</v>
      </c>
      <c r="AY27" s="221">
        <v>0</v>
      </c>
      <c r="AZ27" s="221">
        <v>0</v>
      </c>
      <c r="BA27" s="221">
        <v>0</v>
      </c>
      <c r="BB27" s="221">
        <v>0</v>
      </c>
      <c r="BC27" s="221">
        <v>0</v>
      </c>
    </row>
    <row r="28" spans="1:55" ht="34.5" customHeight="1">
      <c r="A28" s="217" t="s">
        <v>124</v>
      </c>
      <c r="B28" s="218" t="s">
        <v>899</v>
      </c>
      <c r="C28" s="217" t="s">
        <v>913</v>
      </c>
      <c r="D28" s="219"/>
      <c r="E28" s="220">
        <f t="shared" si="7"/>
        <v>0</v>
      </c>
      <c r="F28" s="220">
        <f t="shared" si="8"/>
        <v>0</v>
      </c>
      <c r="G28" s="220">
        <f t="shared" si="9"/>
        <v>0</v>
      </c>
      <c r="H28" s="220">
        <f t="shared" si="10"/>
        <v>0</v>
      </c>
      <c r="I28" s="220">
        <f t="shared" si="11"/>
        <v>0</v>
      </c>
      <c r="J28" s="219">
        <v>0</v>
      </c>
      <c r="K28" s="219">
        <v>0</v>
      </c>
      <c r="L28" s="219">
        <v>0</v>
      </c>
      <c r="M28" s="219">
        <v>0</v>
      </c>
      <c r="N28" s="219">
        <v>0</v>
      </c>
      <c r="O28" s="219">
        <v>0</v>
      </c>
      <c r="P28" s="219">
        <v>0</v>
      </c>
      <c r="Q28" s="219">
        <v>0</v>
      </c>
      <c r="R28" s="219">
        <v>0</v>
      </c>
      <c r="S28" s="219">
        <v>0</v>
      </c>
      <c r="T28" s="219">
        <v>0</v>
      </c>
      <c r="U28" s="219">
        <v>0</v>
      </c>
      <c r="V28" s="219">
        <v>0</v>
      </c>
      <c r="W28" s="219">
        <v>0</v>
      </c>
      <c r="X28" s="219">
        <v>0</v>
      </c>
      <c r="Y28" s="219">
        <v>0</v>
      </c>
      <c r="Z28" s="219">
        <v>0</v>
      </c>
      <c r="AA28" s="219">
        <v>0</v>
      </c>
      <c r="AB28" s="219">
        <v>0</v>
      </c>
      <c r="AC28" s="219">
        <v>0</v>
      </c>
      <c r="AD28" s="219"/>
      <c r="AE28" s="220">
        <f t="shared" si="13"/>
        <v>0</v>
      </c>
      <c r="AF28" s="220">
        <f t="shared" si="14"/>
        <v>0</v>
      </c>
      <c r="AG28" s="220">
        <f t="shared" si="15"/>
        <v>0</v>
      </c>
      <c r="AH28" s="220">
        <f t="shared" si="16"/>
        <v>0</v>
      </c>
      <c r="AI28" s="220">
        <f t="shared" si="17"/>
        <v>0</v>
      </c>
      <c r="AJ28" s="219"/>
      <c r="AK28" s="219"/>
      <c r="AL28" s="219"/>
      <c r="AM28" s="219"/>
      <c r="AN28" s="219"/>
      <c r="AO28" s="219"/>
      <c r="AP28" s="219"/>
      <c r="AQ28" s="219"/>
      <c r="AR28" s="219"/>
      <c r="AS28" s="219"/>
      <c r="AT28" s="219"/>
      <c r="AU28" s="219"/>
      <c r="AV28" s="219"/>
      <c r="AW28" s="219"/>
      <c r="AX28" s="219"/>
      <c r="AY28" s="219"/>
      <c r="AZ28" s="219"/>
      <c r="BA28" s="219"/>
      <c r="BB28" s="219"/>
      <c r="BC28" s="219"/>
    </row>
    <row r="29" spans="1:55">
      <c r="A29" s="217" t="s">
        <v>831</v>
      </c>
      <c r="B29" s="218" t="s">
        <v>831</v>
      </c>
      <c r="C29" s="217"/>
      <c r="D29" s="219">
        <v>0</v>
      </c>
      <c r="E29" s="220">
        <f t="shared" si="7"/>
        <v>0</v>
      </c>
      <c r="F29" s="220">
        <f t="shared" si="8"/>
        <v>0</v>
      </c>
      <c r="G29" s="220">
        <f t="shared" si="9"/>
        <v>0</v>
      </c>
      <c r="H29" s="220">
        <f t="shared" si="10"/>
        <v>0</v>
      </c>
      <c r="I29" s="220">
        <f t="shared" si="11"/>
        <v>0</v>
      </c>
      <c r="J29" s="219">
        <v>0</v>
      </c>
      <c r="K29" s="219">
        <v>0</v>
      </c>
      <c r="L29" s="219">
        <v>0</v>
      </c>
      <c r="M29" s="219">
        <v>0</v>
      </c>
      <c r="N29" s="219">
        <v>0</v>
      </c>
      <c r="O29" s="219">
        <v>0</v>
      </c>
      <c r="P29" s="219">
        <v>0</v>
      </c>
      <c r="Q29" s="219">
        <v>0</v>
      </c>
      <c r="R29" s="219">
        <v>0</v>
      </c>
      <c r="S29" s="219">
        <v>0</v>
      </c>
      <c r="T29" s="219">
        <v>0</v>
      </c>
      <c r="U29" s="219">
        <v>0</v>
      </c>
      <c r="V29" s="219">
        <v>0</v>
      </c>
      <c r="W29" s="219">
        <v>0</v>
      </c>
      <c r="X29" s="219">
        <v>0</v>
      </c>
      <c r="Y29" s="219">
        <v>0</v>
      </c>
      <c r="Z29" s="219">
        <v>0</v>
      </c>
      <c r="AA29" s="219">
        <v>0</v>
      </c>
      <c r="AB29" s="219">
        <v>0</v>
      </c>
      <c r="AC29" s="219">
        <v>0</v>
      </c>
      <c r="AD29" s="219">
        <v>0</v>
      </c>
      <c r="AE29" s="220">
        <f t="shared" si="13"/>
        <v>0</v>
      </c>
      <c r="AF29" s="220">
        <f t="shared" si="14"/>
        <v>0</v>
      </c>
      <c r="AG29" s="220">
        <f t="shared" si="15"/>
        <v>0</v>
      </c>
      <c r="AH29" s="220">
        <f t="shared" si="16"/>
        <v>0</v>
      </c>
      <c r="AI29" s="220">
        <f t="shared" si="17"/>
        <v>0</v>
      </c>
      <c r="AJ29" s="219">
        <v>0</v>
      </c>
      <c r="AK29" s="219">
        <v>0</v>
      </c>
      <c r="AL29" s="219">
        <v>0</v>
      </c>
      <c r="AM29" s="219">
        <v>0</v>
      </c>
      <c r="AN29" s="219">
        <v>0</v>
      </c>
      <c r="AO29" s="219">
        <v>0</v>
      </c>
      <c r="AP29" s="219">
        <v>0</v>
      </c>
      <c r="AQ29" s="219">
        <v>0</v>
      </c>
      <c r="AR29" s="219">
        <v>0</v>
      </c>
      <c r="AS29" s="219">
        <v>0</v>
      </c>
      <c r="AT29" s="219">
        <v>0</v>
      </c>
      <c r="AU29" s="219">
        <v>0</v>
      </c>
      <c r="AV29" s="219">
        <v>0</v>
      </c>
      <c r="AW29" s="219">
        <v>0</v>
      </c>
      <c r="AX29" s="219">
        <v>0</v>
      </c>
      <c r="AY29" s="219">
        <v>0</v>
      </c>
      <c r="AZ29" s="219">
        <v>0</v>
      </c>
      <c r="BA29" s="219">
        <v>0</v>
      </c>
      <c r="BB29" s="219">
        <v>0</v>
      </c>
      <c r="BC29" s="219">
        <v>0</v>
      </c>
    </row>
    <row r="30" spans="1:55" ht="37.5" customHeight="1">
      <c r="A30" s="217" t="s">
        <v>126</v>
      </c>
      <c r="B30" s="218" t="s">
        <v>900</v>
      </c>
      <c r="C30" s="217" t="s">
        <v>914</v>
      </c>
      <c r="D30" s="219"/>
      <c r="E30" s="220">
        <f t="shared" si="7"/>
        <v>0</v>
      </c>
      <c r="F30" s="220">
        <f t="shared" si="8"/>
        <v>0</v>
      </c>
      <c r="G30" s="220">
        <f t="shared" si="9"/>
        <v>0</v>
      </c>
      <c r="H30" s="220">
        <f t="shared" si="10"/>
        <v>0</v>
      </c>
      <c r="I30" s="220">
        <f t="shared" si="11"/>
        <v>0</v>
      </c>
      <c r="J30" s="219">
        <v>0</v>
      </c>
      <c r="K30" s="219">
        <v>0</v>
      </c>
      <c r="L30" s="219">
        <v>0</v>
      </c>
      <c r="M30" s="219">
        <v>0</v>
      </c>
      <c r="N30" s="219">
        <v>0</v>
      </c>
      <c r="O30" s="219">
        <v>0</v>
      </c>
      <c r="P30" s="219">
        <v>0</v>
      </c>
      <c r="Q30" s="219">
        <v>0</v>
      </c>
      <c r="R30" s="219">
        <v>0</v>
      </c>
      <c r="S30" s="219">
        <v>0</v>
      </c>
      <c r="T30" s="219">
        <v>0</v>
      </c>
      <c r="U30" s="219">
        <v>0</v>
      </c>
      <c r="V30" s="219">
        <v>0</v>
      </c>
      <c r="W30" s="219">
        <v>0</v>
      </c>
      <c r="X30" s="219">
        <v>0</v>
      </c>
      <c r="Y30" s="219">
        <v>0</v>
      </c>
      <c r="Z30" s="219">
        <v>0</v>
      </c>
      <c r="AA30" s="219">
        <v>0</v>
      </c>
      <c r="AB30" s="219">
        <v>0</v>
      </c>
      <c r="AC30" s="219">
        <v>0</v>
      </c>
      <c r="AD30" s="219"/>
      <c r="AE30" s="220">
        <f t="shared" si="13"/>
        <v>0</v>
      </c>
      <c r="AF30" s="220">
        <f t="shared" si="14"/>
        <v>0</v>
      </c>
      <c r="AG30" s="220">
        <f t="shared" si="15"/>
        <v>0</v>
      </c>
      <c r="AH30" s="220">
        <f t="shared" si="16"/>
        <v>0</v>
      </c>
      <c r="AI30" s="220">
        <f t="shared" si="17"/>
        <v>0</v>
      </c>
      <c r="AJ30" s="219"/>
      <c r="AK30" s="219"/>
      <c r="AL30" s="219"/>
      <c r="AM30" s="219"/>
      <c r="AN30" s="219"/>
      <c r="AO30" s="219"/>
      <c r="AP30" s="219"/>
      <c r="AQ30" s="219"/>
      <c r="AR30" s="219"/>
      <c r="AS30" s="219"/>
      <c r="AT30" s="219"/>
      <c r="AU30" s="219"/>
      <c r="AV30" s="219"/>
      <c r="AW30" s="219"/>
      <c r="AX30" s="219"/>
      <c r="AY30" s="219"/>
      <c r="AZ30" s="219"/>
      <c r="BA30" s="219"/>
      <c r="BB30" s="219"/>
      <c r="BC30" s="219"/>
    </row>
    <row r="31" spans="1:55">
      <c r="A31" s="217" t="s">
        <v>831</v>
      </c>
      <c r="B31" s="218" t="s">
        <v>831</v>
      </c>
      <c r="C31" s="217"/>
      <c r="D31" s="219">
        <v>0</v>
      </c>
      <c r="E31" s="220">
        <f t="shared" si="7"/>
        <v>0</v>
      </c>
      <c r="F31" s="220">
        <f t="shared" si="8"/>
        <v>0</v>
      </c>
      <c r="G31" s="220">
        <f t="shared" si="9"/>
        <v>0</v>
      </c>
      <c r="H31" s="220">
        <f t="shared" si="10"/>
        <v>0</v>
      </c>
      <c r="I31" s="220">
        <f t="shared" si="11"/>
        <v>0</v>
      </c>
      <c r="J31" s="219">
        <v>0</v>
      </c>
      <c r="K31" s="219">
        <v>0</v>
      </c>
      <c r="L31" s="219">
        <v>0</v>
      </c>
      <c r="M31" s="219">
        <v>0</v>
      </c>
      <c r="N31" s="219">
        <v>0</v>
      </c>
      <c r="O31" s="219">
        <v>0</v>
      </c>
      <c r="P31" s="219">
        <v>0</v>
      </c>
      <c r="Q31" s="219">
        <v>0</v>
      </c>
      <c r="R31" s="219">
        <v>0</v>
      </c>
      <c r="S31" s="219">
        <v>0</v>
      </c>
      <c r="T31" s="219">
        <v>0</v>
      </c>
      <c r="U31" s="219">
        <v>0</v>
      </c>
      <c r="V31" s="219">
        <v>0</v>
      </c>
      <c r="W31" s="219">
        <v>0</v>
      </c>
      <c r="X31" s="219">
        <v>0</v>
      </c>
      <c r="Y31" s="219">
        <v>0</v>
      </c>
      <c r="Z31" s="219">
        <v>0</v>
      </c>
      <c r="AA31" s="219">
        <v>0</v>
      </c>
      <c r="AB31" s="219">
        <v>0</v>
      </c>
      <c r="AC31" s="219">
        <v>0</v>
      </c>
      <c r="AD31" s="219">
        <v>0</v>
      </c>
      <c r="AE31" s="220">
        <f t="shared" si="13"/>
        <v>0</v>
      </c>
      <c r="AF31" s="220">
        <f t="shared" si="14"/>
        <v>0</v>
      </c>
      <c r="AG31" s="220">
        <f t="shared" si="15"/>
        <v>0</v>
      </c>
      <c r="AH31" s="220">
        <f t="shared" si="16"/>
        <v>0</v>
      </c>
      <c r="AI31" s="220">
        <f t="shared" si="17"/>
        <v>0</v>
      </c>
      <c r="AJ31" s="219">
        <v>0</v>
      </c>
      <c r="AK31" s="219">
        <v>0</v>
      </c>
      <c r="AL31" s="219">
        <v>0</v>
      </c>
      <c r="AM31" s="219">
        <v>0</v>
      </c>
      <c r="AN31" s="219">
        <v>0</v>
      </c>
      <c r="AO31" s="219">
        <v>0</v>
      </c>
      <c r="AP31" s="219">
        <v>0</v>
      </c>
      <c r="AQ31" s="219">
        <v>0</v>
      </c>
      <c r="AR31" s="219">
        <v>0</v>
      </c>
      <c r="AS31" s="219">
        <v>0</v>
      </c>
      <c r="AT31" s="219">
        <v>0</v>
      </c>
      <c r="AU31" s="219">
        <v>0</v>
      </c>
      <c r="AV31" s="219">
        <v>0</v>
      </c>
      <c r="AW31" s="219">
        <v>0</v>
      </c>
      <c r="AX31" s="219">
        <v>0</v>
      </c>
      <c r="AY31" s="219">
        <v>0</v>
      </c>
      <c r="AZ31" s="219">
        <v>0</v>
      </c>
      <c r="BA31" s="219">
        <v>0</v>
      </c>
      <c r="BB31" s="219">
        <v>0</v>
      </c>
      <c r="BC31" s="219">
        <v>0</v>
      </c>
    </row>
    <row r="32" spans="1:55" ht="39" customHeight="1">
      <c r="A32" s="217" t="s">
        <v>128</v>
      </c>
      <c r="B32" s="218" t="s">
        <v>901</v>
      </c>
      <c r="C32" s="217" t="s">
        <v>915</v>
      </c>
      <c r="D32" s="219">
        <v>0</v>
      </c>
      <c r="E32" s="220">
        <f t="shared" si="7"/>
        <v>0</v>
      </c>
      <c r="F32" s="220">
        <f t="shared" si="8"/>
        <v>0</v>
      </c>
      <c r="G32" s="220">
        <f t="shared" si="9"/>
        <v>0</v>
      </c>
      <c r="H32" s="220">
        <f t="shared" si="10"/>
        <v>0</v>
      </c>
      <c r="I32" s="220">
        <f t="shared" si="11"/>
        <v>0</v>
      </c>
      <c r="J32" s="219">
        <v>0</v>
      </c>
      <c r="K32" s="219">
        <v>0</v>
      </c>
      <c r="L32" s="219">
        <v>0</v>
      </c>
      <c r="M32" s="219">
        <v>0</v>
      </c>
      <c r="N32" s="219">
        <v>0</v>
      </c>
      <c r="O32" s="219">
        <v>0</v>
      </c>
      <c r="P32" s="219">
        <v>0</v>
      </c>
      <c r="Q32" s="219">
        <v>0</v>
      </c>
      <c r="R32" s="219">
        <v>0</v>
      </c>
      <c r="S32" s="219">
        <v>0</v>
      </c>
      <c r="T32" s="219">
        <v>0</v>
      </c>
      <c r="U32" s="219">
        <v>0</v>
      </c>
      <c r="V32" s="219">
        <v>0</v>
      </c>
      <c r="W32" s="219">
        <v>0</v>
      </c>
      <c r="X32" s="219">
        <v>0</v>
      </c>
      <c r="Y32" s="219">
        <v>0</v>
      </c>
      <c r="Z32" s="219">
        <v>0</v>
      </c>
      <c r="AA32" s="219">
        <v>0</v>
      </c>
      <c r="AB32" s="219">
        <v>0</v>
      </c>
      <c r="AC32" s="219">
        <v>0</v>
      </c>
      <c r="AD32" s="219">
        <v>0</v>
      </c>
      <c r="AE32" s="220">
        <f t="shared" si="13"/>
        <v>0</v>
      </c>
      <c r="AF32" s="220">
        <f t="shared" si="14"/>
        <v>0</v>
      </c>
      <c r="AG32" s="220">
        <f t="shared" si="15"/>
        <v>0</v>
      </c>
      <c r="AH32" s="220">
        <f t="shared" si="16"/>
        <v>0</v>
      </c>
      <c r="AI32" s="220">
        <f t="shared" si="17"/>
        <v>0</v>
      </c>
      <c r="AJ32" s="219"/>
      <c r="AK32" s="219"/>
      <c r="AL32" s="219"/>
      <c r="AM32" s="219"/>
      <c r="AN32" s="219"/>
      <c r="AO32" s="219"/>
      <c r="AP32" s="219"/>
      <c r="AQ32" s="219"/>
      <c r="AR32" s="219"/>
      <c r="AS32" s="219"/>
      <c r="AT32" s="219"/>
      <c r="AU32" s="219"/>
      <c r="AV32" s="219"/>
      <c r="AW32" s="219"/>
      <c r="AX32" s="219"/>
      <c r="AY32" s="219"/>
      <c r="AZ32" s="219"/>
      <c r="BA32" s="219"/>
      <c r="BB32" s="219"/>
      <c r="BC32" s="219"/>
    </row>
    <row r="33" spans="1:55">
      <c r="A33" s="217"/>
      <c r="B33" s="218"/>
      <c r="C33" s="217"/>
      <c r="D33" s="221"/>
      <c r="E33" s="220"/>
      <c r="F33" s="220"/>
      <c r="G33" s="220"/>
      <c r="H33" s="220"/>
      <c r="I33" s="220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0"/>
      <c r="AF33" s="220"/>
      <c r="AG33" s="220"/>
      <c r="AH33" s="220"/>
      <c r="AI33" s="220"/>
      <c r="AJ33" s="221"/>
      <c r="AK33" s="221"/>
      <c r="AL33" s="221"/>
      <c r="AM33" s="221"/>
      <c r="AN33" s="221"/>
      <c r="AO33" s="221"/>
      <c r="AP33" s="221"/>
      <c r="AQ33" s="221"/>
      <c r="AR33" s="221"/>
      <c r="AS33" s="221"/>
      <c r="AT33" s="221"/>
      <c r="AU33" s="221"/>
      <c r="AV33" s="221"/>
      <c r="AW33" s="221"/>
      <c r="AX33" s="221"/>
      <c r="AY33" s="221"/>
      <c r="AZ33" s="221"/>
      <c r="BA33" s="221"/>
      <c r="BB33" s="221"/>
      <c r="BC33" s="221"/>
    </row>
    <row r="34" spans="1:55" ht="29.25" customHeight="1">
      <c r="A34" s="217" t="s">
        <v>139</v>
      </c>
      <c r="B34" s="218" t="s">
        <v>902</v>
      </c>
      <c r="C34" s="217" t="s">
        <v>888</v>
      </c>
      <c r="D34" s="222">
        <f>D35+D72+D93+D97</f>
        <v>75.85134693599997</v>
      </c>
      <c r="E34" s="220">
        <f t="shared" si="7"/>
        <v>131.967786864</v>
      </c>
      <c r="F34" s="220">
        <f t="shared" si="8"/>
        <v>4.868785344</v>
      </c>
      <c r="G34" s="220">
        <f t="shared" si="9"/>
        <v>61.142018520000001</v>
      </c>
      <c r="H34" s="220">
        <f t="shared" si="10"/>
        <v>64.955318783999999</v>
      </c>
      <c r="I34" s="220">
        <f t="shared" si="11"/>
        <v>7.2309295560000013</v>
      </c>
      <c r="J34" s="222">
        <f t="shared" ref="J34:AD34" si="27">J35+J72+J93+J97</f>
        <v>0</v>
      </c>
      <c r="K34" s="222">
        <f t="shared" si="27"/>
        <v>0</v>
      </c>
      <c r="L34" s="222">
        <f t="shared" si="27"/>
        <v>4.8521629079999995</v>
      </c>
      <c r="M34" s="222">
        <f t="shared" si="27"/>
        <v>0</v>
      </c>
      <c r="N34" s="222">
        <f t="shared" si="27"/>
        <v>0</v>
      </c>
      <c r="O34" s="222">
        <f t="shared" si="27"/>
        <v>1.2972905759999998</v>
      </c>
      <c r="P34" s="222">
        <f t="shared" si="27"/>
        <v>0</v>
      </c>
      <c r="Q34" s="222">
        <f t="shared" si="27"/>
        <v>1.53005748</v>
      </c>
      <c r="R34" s="222">
        <f t="shared" si="27"/>
        <v>1.1443355279999998</v>
      </c>
      <c r="S34" s="222">
        <f t="shared" si="27"/>
        <v>0</v>
      </c>
      <c r="T34" s="222">
        <f t="shared" si="27"/>
        <v>11.744789376</v>
      </c>
      <c r="U34" s="222">
        <f t="shared" si="27"/>
        <v>0.36035040000000002</v>
      </c>
      <c r="V34" s="222">
        <f t="shared" si="27"/>
        <v>3.3757781759999994</v>
      </c>
      <c r="W34" s="222">
        <f t="shared" si="27"/>
        <v>7.9795523999999993</v>
      </c>
      <c r="X34" s="222">
        <f t="shared" si="27"/>
        <v>2.91084E-2</v>
      </c>
      <c r="Y34" s="222">
        <f t="shared" si="27"/>
        <v>118.92570691200001</v>
      </c>
      <c r="Z34" s="222">
        <f t="shared" si="27"/>
        <v>4.5084349440000002</v>
      </c>
      <c r="AA34" s="222">
        <f t="shared" si="27"/>
        <v>51.384019956000003</v>
      </c>
      <c r="AB34" s="222">
        <f t="shared" si="27"/>
        <v>55.831430855999997</v>
      </c>
      <c r="AC34" s="222">
        <f t="shared" si="27"/>
        <v>7.2018211560000012</v>
      </c>
      <c r="AD34" s="222">
        <f t="shared" si="27"/>
        <v>32.938211779999996</v>
      </c>
      <c r="AE34" s="220">
        <f t="shared" si="13"/>
        <v>44.272376820000005</v>
      </c>
      <c r="AF34" s="220">
        <f t="shared" si="14"/>
        <v>3.0697299625000003</v>
      </c>
      <c r="AG34" s="220">
        <f t="shared" si="15"/>
        <v>10.582005222500001</v>
      </c>
      <c r="AH34" s="220">
        <f t="shared" si="16"/>
        <v>26.171566822499997</v>
      </c>
      <c r="AI34" s="220">
        <f t="shared" si="17"/>
        <v>2.9831851625000003</v>
      </c>
      <c r="AJ34" s="222">
        <f t="shared" ref="AJ34:BC34" si="28">AJ35+AJ72+AJ93+AJ97</f>
        <v>4.0434690899999994</v>
      </c>
      <c r="AK34" s="222">
        <f t="shared" si="28"/>
        <v>0</v>
      </c>
      <c r="AL34" s="222">
        <f t="shared" si="28"/>
        <v>1.3606345399999999</v>
      </c>
      <c r="AM34" s="222">
        <f t="shared" si="28"/>
        <v>0.97019999999999995</v>
      </c>
      <c r="AN34" s="222">
        <f t="shared" si="28"/>
        <v>0.03</v>
      </c>
      <c r="AO34" s="222">
        <f t="shared" si="28"/>
        <v>2.7690368400000001</v>
      </c>
      <c r="AP34" s="222">
        <f t="shared" si="28"/>
        <v>0</v>
      </c>
      <c r="AQ34" s="222">
        <f t="shared" si="28"/>
        <v>0.22122390000000006</v>
      </c>
      <c r="AR34" s="222">
        <f t="shared" si="28"/>
        <v>2.5178129399999998</v>
      </c>
      <c r="AS34" s="222">
        <f t="shared" si="28"/>
        <v>0.03</v>
      </c>
      <c r="AT34" s="222">
        <f>AT35+AT72+AT93+AT97</f>
        <v>16.701966850000002</v>
      </c>
      <c r="AU34" s="222">
        <f t="shared" si="28"/>
        <v>0.2783352</v>
      </c>
      <c r="AV34" s="222">
        <f t="shared" si="28"/>
        <v>3.6658488500000006</v>
      </c>
      <c r="AW34" s="222">
        <f t="shared" si="28"/>
        <v>13.538804799999999</v>
      </c>
      <c r="AX34" s="222">
        <f t="shared" si="28"/>
        <v>9.8508399999999996E-2</v>
      </c>
      <c r="AY34" s="222">
        <f t="shared" si="28"/>
        <v>20.75790404</v>
      </c>
      <c r="AZ34" s="222">
        <f t="shared" si="28"/>
        <v>2.7913947625000004</v>
      </c>
      <c r="BA34" s="222">
        <f t="shared" si="28"/>
        <v>5.3342979325000002</v>
      </c>
      <c r="BB34" s="222">
        <f t="shared" si="28"/>
        <v>9.1447490825000006</v>
      </c>
      <c r="BC34" s="222">
        <f t="shared" si="28"/>
        <v>2.8246767625000002</v>
      </c>
    </row>
    <row r="35" spans="1:55" ht="38.25" customHeight="1">
      <c r="A35" s="217" t="s">
        <v>140</v>
      </c>
      <c r="B35" s="218" t="s">
        <v>903</v>
      </c>
      <c r="C35" s="217" t="s">
        <v>888</v>
      </c>
      <c r="D35" s="222">
        <f>D36+D70</f>
        <v>51.357595199999977</v>
      </c>
      <c r="E35" s="220">
        <f t="shared" si="7"/>
        <v>52.336772099999997</v>
      </c>
      <c r="F35" s="220">
        <f t="shared" si="8"/>
        <v>1.2169932000000001</v>
      </c>
      <c r="G35" s="220">
        <f t="shared" si="9"/>
        <v>9.917127132000001</v>
      </c>
      <c r="H35" s="220">
        <f t="shared" si="10"/>
        <v>38.187612168000001</v>
      </c>
      <c r="I35" s="220">
        <f t="shared" si="11"/>
        <v>3.0150396000000002</v>
      </c>
      <c r="J35" s="222">
        <f t="shared" ref="J35:AD35" si="29">J36+J70</f>
        <v>0</v>
      </c>
      <c r="K35" s="222">
        <f t="shared" si="29"/>
        <v>0</v>
      </c>
      <c r="L35" s="222">
        <f t="shared" si="29"/>
        <v>0</v>
      </c>
      <c r="M35" s="222">
        <f t="shared" si="29"/>
        <v>0</v>
      </c>
      <c r="N35" s="222">
        <f t="shared" si="29"/>
        <v>0</v>
      </c>
      <c r="O35" s="222">
        <f t="shared" si="29"/>
        <v>1.2972905759999998</v>
      </c>
      <c r="P35" s="222">
        <f t="shared" si="29"/>
        <v>0</v>
      </c>
      <c r="Q35" s="222">
        <f t="shared" si="29"/>
        <v>0.15295504800000001</v>
      </c>
      <c r="R35" s="222">
        <f t="shared" si="29"/>
        <v>1.1443355279999998</v>
      </c>
      <c r="S35" s="222">
        <f t="shared" si="29"/>
        <v>0</v>
      </c>
      <c r="T35" s="222">
        <f t="shared" si="29"/>
        <v>2.4268344000000002</v>
      </c>
      <c r="U35" s="222">
        <f t="shared" si="29"/>
        <v>8.2015199999999996E-2</v>
      </c>
      <c r="V35" s="222">
        <f t="shared" si="29"/>
        <v>0.44895959999999996</v>
      </c>
      <c r="W35" s="222">
        <f t="shared" si="29"/>
        <v>1.8958596000000001</v>
      </c>
      <c r="X35" s="222">
        <f t="shared" si="29"/>
        <v>0</v>
      </c>
      <c r="Y35" s="222">
        <f t="shared" si="29"/>
        <v>48.612647123999999</v>
      </c>
      <c r="Z35" s="222">
        <f t="shared" si="29"/>
        <v>1.134978</v>
      </c>
      <c r="AA35" s="222">
        <f t="shared" si="29"/>
        <v>9.3152124840000017</v>
      </c>
      <c r="AB35" s="222">
        <f t="shared" si="29"/>
        <v>35.147417040000001</v>
      </c>
      <c r="AC35" s="222">
        <f t="shared" si="29"/>
        <v>3.0150396000000002</v>
      </c>
      <c r="AD35" s="222">
        <f t="shared" si="29"/>
        <v>12.526752</v>
      </c>
      <c r="AE35" s="220">
        <f t="shared" si="13"/>
        <v>21.820929079999999</v>
      </c>
      <c r="AF35" s="220">
        <f t="shared" si="14"/>
        <v>2.7913947625000004</v>
      </c>
      <c r="AG35" s="220">
        <f t="shared" si="15"/>
        <v>3.3196501525000008</v>
      </c>
      <c r="AH35" s="220">
        <f t="shared" si="16"/>
        <v>12.255703902499999</v>
      </c>
      <c r="AI35" s="220">
        <f t="shared" si="17"/>
        <v>2.8267947625000005</v>
      </c>
      <c r="AJ35" s="222">
        <f t="shared" ref="AJ35:BC35" si="30">AJ36+AJ70</f>
        <v>0</v>
      </c>
      <c r="AK35" s="222">
        <f t="shared" si="30"/>
        <v>0</v>
      </c>
      <c r="AL35" s="222">
        <f t="shared" si="30"/>
        <v>0</v>
      </c>
      <c r="AM35" s="222">
        <f t="shared" si="30"/>
        <v>0</v>
      </c>
      <c r="AN35" s="222">
        <f t="shared" si="30"/>
        <v>0</v>
      </c>
      <c r="AO35" s="222">
        <f t="shared" si="30"/>
        <v>1.08107548</v>
      </c>
      <c r="AP35" s="222">
        <f t="shared" si="30"/>
        <v>0</v>
      </c>
      <c r="AQ35" s="222">
        <f t="shared" si="30"/>
        <v>0.12746254000000001</v>
      </c>
      <c r="AR35" s="222">
        <f t="shared" si="30"/>
        <v>0.95361293999999996</v>
      </c>
      <c r="AS35" s="222">
        <f t="shared" si="30"/>
        <v>0</v>
      </c>
      <c r="AT35" s="222">
        <f t="shared" si="30"/>
        <v>7.78920178</v>
      </c>
      <c r="AU35" s="222">
        <f t="shared" si="30"/>
        <v>0</v>
      </c>
      <c r="AV35" s="222">
        <f t="shared" si="30"/>
        <v>0.34768678000000031</v>
      </c>
      <c r="AW35" s="222">
        <f t="shared" si="30"/>
        <v>7.441514999999999</v>
      </c>
      <c r="AX35" s="222">
        <f t="shared" si="30"/>
        <v>3.5400000000000001E-2</v>
      </c>
      <c r="AY35" s="222">
        <f t="shared" si="30"/>
        <v>12.950651820000001</v>
      </c>
      <c r="AZ35" s="222">
        <f t="shared" si="30"/>
        <v>2.7913947625000004</v>
      </c>
      <c r="BA35" s="222">
        <f t="shared" si="30"/>
        <v>2.8445008325000005</v>
      </c>
      <c r="BB35" s="222">
        <f t="shared" si="30"/>
        <v>3.8605759625000005</v>
      </c>
      <c r="BC35" s="222">
        <f t="shared" si="30"/>
        <v>2.7913947625000004</v>
      </c>
    </row>
    <row r="36" spans="1:55" ht="29.25" customHeight="1">
      <c r="A36" s="217" t="s">
        <v>141</v>
      </c>
      <c r="B36" s="218" t="s">
        <v>904</v>
      </c>
      <c r="C36" s="217" t="s">
        <v>888</v>
      </c>
      <c r="D36" s="223">
        <f>SUM(D37:D68)</f>
        <v>49.74959519999998</v>
      </c>
      <c r="E36" s="220">
        <f>J36+O36+T36+Y36</f>
        <v>50.990027376</v>
      </c>
      <c r="F36" s="220">
        <f t="shared" si="8"/>
        <v>1.2169932000000001</v>
      </c>
      <c r="G36" s="220">
        <f t="shared" si="9"/>
        <v>9.8533998480000005</v>
      </c>
      <c r="H36" s="220">
        <f t="shared" si="10"/>
        <v>36.904594727999999</v>
      </c>
      <c r="I36" s="220">
        <f t="shared" si="11"/>
        <v>3.0150396000000002</v>
      </c>
      <c r="J36" s="223">
        <f>SUM(J37:J68)</f>
        <v>0</v>
      </c>
      <c r="K36" s="223">
        <f t="shared" ref="K36:AC36" si="31">SUM(K37:K68)</f>
        <v>0</v>
      </c>
      <c r="L36" s="223">
        <f t="shared" si="31"/>
        <v>0</v>
      </c>
      <c r="M36" s="223">
        <f t="shared" si="31"/>
        <v>0</v>
      </c>
      <c r="N36" s="223">
        <f t="shared" si="31"/>
        <v>0</v>
      </c>
      <c r="O36" s="223">
        <f t="shared" si="31"/>
        <v>1.2972905759999998</v>
      </c>
      <c r="P36" s="223">
        <f t="shared" si="31"/>
        <v>0</v>
      </c>
      <c r="Q36" s="223">
        <f t="shared" si="31"/>
        <v>0.15295504800000001</v>
      </c>
      <c r="R36" s="223">
        <f t="shared" si="31"/>
        <v>1.1443355279999998</v>
      </c>
      <c r="S36" s="223">
        <f t="shared" si="31"/>
        <v>0</v>
      </c>
      <c r="T36" s="223">
        <f t="shared" si="31"/>
        <v>2.4268344000000002</v>
      </c>
      <c r="U36" s="223">
        <f t="shared" si="31"/>
        <v>8.2015199999999996E-2</v>
      </c>
      <c r="V36" s="223">
        <f t="shared" si="31"/>
        <v>0.44895959999999996</v>
      </c>
      <c r="W36" s="223">
        <f t="shared" si="31"/>
        <v>1.8958596000000001</v>
      </c>
      <c r="X36" s="223">
        <f t="shared" si="31"/>
        <v>0</v>
      </c>
      <c r="Y36" s="223">
        <f t="shared" si="31"/>
        <v>47.265902400000002</v>
      </c>
      <c r="Z36" s="223">
        <f t="shared" si="31"/>
        <v>1.134978</v>
      </c>
      <c r="AA36" s="223">
        <f t="shared" si="31"/>
        <v>9.2514852000000012</v>
      </c>
      <c r="AB36" s="223">
        <f t="shared" si="31"/>
        <v>33.864399599999999</v>
      </c>
      <c r="AC36" s="223">
        <f t="shared" si="31"/>
        <v>3.0150396000000002</v>
      </c>
      <c r="AD36" s="223">
        <f>SUM(AD37:AD68)</f>
        <v>11.186752</v>
      </c>
      <c r="AE36" s="220">
        <f>AJ36+AO36+AT36+AY36</f>
        <v>20.698641810000002</v>
      </c>
      <c r="AF36" s="220">
        <f t="shared" si="14"/>
        <v>2.7913947625000004</v>
      </c>
      <c r="AG36" s="220">
        <f t="shared" si="15"/>
        <v>3.2665440825000007</v>
      </c>
      <c r="AH36" s="220">
        <f t="shared" si="16"/>
        <v>11.1865227025</v>
      </c>
      <c r="AI36" s="220">
        <f t="shared" si="17"/>
        <v>2.8267947625000005</v>
      </c>
      <c r="AJ36" s="223">
        <f>SUM(AJ37:AJ68)</f>
        <v>0</v>
      </c>
      <c r="AK36" s="223">
        <f t="shared" ref="AK36:BC36" si="32">SUM(AK37:AK68)</f>
        <v>0</v>
      </c>
      <c r="AL36" s="223">
        <f t="shared" si="32"/>
        <v>0</v>
      </c>
      <c r="AM36" s="223">
        <f t="shared" si="32"/>
        <v>0</v>
      </c>
      <c r="AN36" s="223">
        <f t="shared" si="32"/>
        <v>0</v>
      </c>
      <c r="AO36" s="223">
        <f t="shared" si="32"/>
        <v>1.08107548</v>
      </c>
      <c r="AP36" s="223">
        <f t="shared" si="32"/>
        <v>0</v>
      </c>
      <c r="AQ36" s="223">
        <f t="shared" si="32"/>
        <v>0.12746254000000001</v>
      </c>
      <c r="AR36" s="223">
        <f t="shared" si="32"/>
        <v>0.95361293999999996</v>
      </c>
      <c r="AS36" s="223">
        <f t="shared" si="32"/>
        <v>0</v>
      </c>
      <c r="AT36" s="223">
        <f>SUM(AT37:AT68)</f>
        <v>7.78920178</v>
      </c>
      <c r="AU36" s="223">
        <f t="shared" si="32"/>
        <v>0</v>
      </c>
      <c r="AV36" s="223">
        <f t="shared" si="32"/>
        <v>0.34768678000000031</v>
      </c>
      <c r="AW36" s="223">
        <f t="shared" si="32"/>
        <v>7.441514999999999</v>
      </c>
      <c r="AX36" s="223">
        <f t="shared" si="32"/>
        <v>3.5400000000000001E-2</v>
      </c>
      <c r="AY36" s="223">
        <f>SUM(AY37:AY69)</f>
        <v>11.828364550000002</v>
      </c>
      <c r="AZ36" s="223">
        <f>SUM(AZ37:AZ68)</f>
        <v>2.7913947625000004</v>
      </c>
      <c r="BA36" s="223">
        <f t="shared" si="32"/>
        <v>2.7913947625000004</v>
      </c>
      <c r="BB36" s="223">
        <f t="shared" si="32"/>
        <v>2.7913947625000004</v>
      </c>
      <c r="BC36" s="223">
        <f t="shared" si="32"/>
        <v>2.7913947625000004</v>
      </c>
    </row>
    <row r="37" spans="1:55" ht="29.25" customHeight="1">
      <c r="A37" s="275" t="s">
        <v>777</v>
      </c>
      <c r="B37" s="279" t="s">
        <v>1063</v>
      </c>
      <c r="C37" s="269"/>
      <c r="D37" s="260">
        <f t="shared" ref="D37:D42" si="33">E37</f>
        <v>10.799999999999999</v>
      </c>
      <c r="E37" s="220">
        <f t="shared" ref="E37:E43" si="34">J37+O37+T37+Y37</f>
        <v>10.799999999999999</v>
      </c>
      <c r="F37" s="220">
        <f t="shared" ref="F37" si="35">K37+P37+U37+Z37</f>
        <v>1.2E-2</v>
      </c>
      <c r="G37" s="220">
        <f t="shared" ref="G37" si="36">L37+Q37+V37+AA37</f>
        <v>1.7999999999999998</v>
      </c>
      <c r="H37" s="220">
        <f t="shared" ref="H37" si="37">M37+R37+W37+AB37</f>
        <v>8.4</v>
      </c>
      <c r="I37" s="220">
        <f t="shared" ref="I37" si="38">N37+S37+X37+AC37</f>
        <v>0.58799999999999997</v>
      </c>
      <c r="J37" s="260">
        <v>0</v>
      </c>
      <c r="K37" s="260">
        <v>0</v>
      </c>
      <c r="L37" s="260">
        <v>0</v>
      </c>
      <c r="M37" s="260">
        <v>0</v>
      </c>
      <c r="N37" s="260">
        <v>0</v>
      </c>
      <c r="O37" s="260">
        <v>0</v>
      </c>
      <c r="P37" s="260">
        <v>0</v>
      </c>
      <c r="Q37" s="260">
        <v>0</v>
      </c>
      <c r="R37" s="260">
        <v>0</v>
      </c>
      <c r="S37" s="260">
        <v>0</v>
      </c>
      <c r="T37" s="260">
        <v>0</v>
      </c>
      <c r="U37" s="260">
        <v>0</v>
      </c>
      <c r="V37" s="260">
        <v>0</v>
      </c>
      <c r="W37" s="260">
        <v>0</v>
      </c>
      <c r="X37" s="260">
        <v>0</v>
      </c>
      <c r="Y37" s="260">
        <v>10.799999999999999</v>
      </c>
      <c r="Z37" s="260">
        <v>1.2E-2</v>
      </c>
      <c r="AA37" s="260">
        <v>1.7999999999999998</v>
      </c>
      <c r="AB37" s="260">
        <v>8.4</v>
      </c>
      <c r="AC37" s="260">
        <v>0.58799999999999997</v>
      </c>
      <c r="AD37" s="260">
        <f>AE37</f>
        <v>0</v>
      </c>
      <c r="AE37" s="220">
        <f t="shared" ref="AE37:AE43" si="39">AJ37+AO37+AT37+AY37</f>
        <v>0</v>
      </c>
      <c r="AF37" s="220">
        <f t="shared" ref="AF37" si="40">AK37+AP37+AU37+AZ37</f>
        <v>0</v>
      </c>
      <c r="AG37" s="220">
        <f t="shared" ref="AG37" si="41">AL37+AQ37+AV37+BA37</f>
        <v>0</v>
      </c>
      <c r="AH37" s="220">
        <f t="shared" ref="AH37" si="42">AM37+AR37+AW37+BB37</f>
        <v>0</v>
      </c>
      <c r="AI37" s="220">
        <f t="shared" ref="AI37" si="43">AN37+AS37+AX37+BC37</f>
        <v>0</v>
      </c>
      <c r="AJ37" s="260">
        <v>0</v>
      </c>
      <c r="AK37" s="260">
        <v>0</v>
      </c>
      <c r="AL37" s="260">
        <v>0</v>
      </c>
      <c r="AM37" s="260">
        <v>0</v>
      </c>
      <c r="AN37" s="260">
        <v>0</v>
      </c>
      <c r="AO37" s="260">
        <v>0</v>
      </c>
      <c r="AP37" s="260">
        <f t="shared" ref="AP37:AP43" si="44">AK37*1.2</f>
        <v>0</v>
      </c>
      <c r="AQ37" s="260">
        <f t="shared" ref="AQ37:AS37" si="45">AL37*1.2</f>
        <v>0</v>
      </c>
      <c r="AR37" s="260">
        <f t="shared" si="45"/>
        <v>0</v>
      </c>
      <c r="AS37" s="260">
        <f t="shared" si="45"/>
        <v>0</v>
      </c>
      <c r="AT37" s="260">
        <v>0</v>
      </c>
      <c r="AU37" s="260">
        <v>0</v>
      </c>
      <c r="AV37" s="260">
        <v>0</v>
      </c>
      <c r="AW37" s="260">
        <v>0</v>
      </c>
      <c r="AX37" s="260">
        <v>0</v>
      </c>
      <c r="AY37" s="260">
        <v>0</v>
      </c>
      <c r="AZ37" s="260">
        <v>0</v>
      </c>
      <c r="BA37" s="260">
        <v>0</v>
      </c>
      <c r="BB37" s="260">
        <v>0</v>
      </c>
      <c r="BC37" s="260">
        <v>0</v>
      </c>
    </row>
    <row r="38" spans="1:55" ht="29.25" customHeight="1">
      <c r="A38" s="275" t="s">
        <v>778</v>
      </c>
      <c r="B38" s="279" t="s">
        <v>1064</v>
      </c>
      <c r="C38" s="269"/>
      <c r="D38" s="260">
        <f t="shared" si="33"/>
        <v>5.3214936000000002</v>
      </c>
      <c r="E38" s="220">
        <f t="shared" si="34"/>
        <v>5.3214936000000002</v>
      </c>
      <c r="F38" s="220">
        <f t="shared" ref="F38:I43" si="46">K38+P38+U38+Z38</f>
        <v>1.5713999999999999E-2</v>
      </c>
      <c r="G38" s="220">
        <f t="shared" si="46"/>
        <v>1.0325544</v>
      </c>
      <c r="H38" s="220">
        <f t="shared" si="46"/>
        <v>4.1903052000000001</v>
      </c>
      <c r="I38" s="220">
        <f t="shared" si="46"/>
        <v>8.2919999999999994E-2</v>
      </c>
      <c r="J38" s="260">
        <v>0</v>
      </c>
      <c r="K38" s="260">
        <v>0</v>
      </c>
      <c r="L38" s="260">
        <v>0</v>
      </c>
      <c r="M38" s="260">
        <v>0</v>
      </c>
      <c r="N38" s="260">
        <v>0</v>
      </c>
      <c r="O38" s="260">
        <v>0</v>
      </c>
      <c r="P38" s="260">
        <v>0</v>
      </c>
      <c r="Q38" s="260">
        <v>0</v>
      </c>
      <c r="R38" s="260">
        <v>0</v>
      </c>
      <c r="S38" s="260">
        <v>0</v>
      </c>
      <c r="T38" s="260">
        <v>0</v>
      </c>
      <c r="U38" s="260">
        <v>0</v>
      </c>
      <c r="V38" s="260">
        <v>0</v>
      </c>
      <c r="W38" s="260">
        <v>0</v>
      </c>
      <c r="X38" s="260">
        <v>0</v>
      </c>
      <c r="Y38" s="260">
        <v>5.3214936000000002</v>
      </c>
      <c r="Z38" s="260">
        <v>1.5713999999999999E-2</v>
      </c>
      <c r="AA38" s="260">
        <v>1.0325544</v>
      </c>
      <c r="AB38" s="260">
        <v>4.1903052000000001</v>
      </c>
      <c r="AC38" s="260">
        <v>8.2919999999999994E-2</v>
      </c>
      <c r="AD38" s="260">
        <f t="shared" ref="AD38:AD43" si="47">AE38</f>
        <v>0</v>
      </c>
      <c r="AE38" s="220">
        <f t="shared" si="39"/>
        <v>0</v>
      </c>
      <c r="AF38" s="220">
        <f t="shared" ref="AF38:AI43" si="48">AK38+AP38+AU38+AZ38</f>
        <v>0</v>
      </c>
      <c r="AG38" s="220">
        <f t="shared" si="48"/>
        <v>0</v>
      </c>
      <c r="AH38" s="220">
        <f t="shared" si="48"/>
        <v>0</v>
      </c>
      <c r="AI38" s="220">
        <f t="shared" si="48"/>
        <v>0</v>
      </c>
      <c r="AJ38" s="260">
        <v>0</v>
      </c>
      <c r="AK38" s="260">
        <v>0</v>
      </c>
      <c r="AL38" s="260">
        <v>0</v>
      </c>
      <c r="AM38" s="260">
        <v>0</v>
      </c>
      <c r="AN38" s="260">
        <v>0</v>
      </c>
      <c r="AO38" s="260">
        <v>0</v>
      </c>
      <c r="AP38" s="260">
        <f t="shared" si="44"/>
        <v>0</v>
      </c>
      <c r="AQ38" s="260">
        <f t="shared" ref="AQ38:AS43" si="49">AL38*1.2</f>
        <v>0</v>
      </c>
      <c r="AR38" s="260">
        <f t="shared" si="49"/>
        <v>0</v>
      </c>
      <c r="AS38" s="260">
        <f t="shared" si="49"/>
        <v>0</v>
      </c>
      <c r="AT38" s="260">
        <v>0</v>
      </c>
      <c r="AU38" s="260">
        <v>0</v>
      </c>
      <c r="AV38" s="260">
        <v>0</v>
      </c>
      <c r="AW38" s="260">
        <v>0</v>
      </c>
      <c r="AX38" s="260">
        <v>0</v>
      </c>
      <c r="AY38" s="260">
        <v>0</v>
      </c>
      <c r="AZ38" s="260">
        <v>0</v>
      </c>
      <c r="BA38" s="260">
        <v>0</v>
      </c>
      <c r="BB38" s="260">
        <v>0</v>
      </c>
      <c r="BC38" s="260">
        <v>0</v>
      </c>
    </row>
    <row r="39" spans="1:55" ht="29.25" customHeight="1">
      <c r="A39" s="275" t="s">
        <v>779</v>
      </c>
      <c r="B39" s="279" t="s">
        <v>1065</v>
      </c>
      <c r="C39" s="269"/>
      <c r="D39" s="260">
        <f t="shared" si="33"/>
        <v>3.0414096000000002</v>
      </c>
      <c r="E39" s="220">
        <f t="shared" si="34"/>
        <v>3.0414096000000002</v>
      </c>
      <c r="F39" s="220">
        <f t="shared" si="46"/>
        <v>4.9942800000000002E-2</v>
      </c>
      <c r="G39" s="220">
        <f t="shared" si="46"/>
        <v>1.0345152</v>
      </c>
      <c r="H39" s="220">
        <f t="shared" si="46"/>
        <v>1.7081915999999999</v>
      </c>
      <c r="I39" s="220">
        <f t="shared" si="46"/>
        <v>0.24876000000000001</v>
      </c>
      <c r="J39" s="260">
        <v>0</v>
      </c>
      <c r="K39" s="260">
        <v>0</v>
      </c>
      <c r="L39" s="260">
        <v>0</v>
      </c>
      <c r="M39" s="260">
        <v>0</v>
      </c>
      <c r="N39" s="260">
        <v>0</v>
      </c>
      <c r="O39" s="260">
        <v>0</v>
      </c>
      <c r="P39" s="260">
        <v>0</v>
      </c>
      <c r="Q39" s="260">
        <v>0</v>
      </c>
      <c r="R39" s="260">
        <v>0</v>
      </c>
      <c r="S39" s="260">
        <v>0</v>
      </c>
      <c r="T39" s="260">
        <v>0</v>
      </c>
      <c r="U39" s="260">
        <v>0</v>
      </c>
      <c r="V39" s="260">
        <v>0</v>
      </c>
      <c r="W39" s="260">
        <v>0</v>
      </c>
      <c r="X39" s="260">
        <v>0</v>
      </c>
      <c r="Y39" s="260">
        <v>3.0414096000000002</v>
      </c>
      <c r="Z39" s="260">
        <v>4.9942800000000002E-2</v>
      </c>
      <c r="AA39" s="260">
        <v>1.0345152</v>
      </c>
      <c r="AB39" s="260">
        <v>1.7081915999999999</v>
      </c>
      <c r="AC39" s="260">
        <v>0.24876000000000001</v>
      </c>
      <c r="AD39" s="260">
        <f t="shared" si="47"/>
        <v>0</v>
      </c>
      <c r="AE39" s="220">
        <f t="shared" si="39"/>
        <v>0</v>
      </c>
      <c r="AF39" s="220">
        <f t="shared" si="48"/>
        <v>0</v>
      </c>
      <c r="AG39" s="220">
        <f t="shared" si="48"/>
        <v>0</v>
      </c>
      <c r="AH39" s="220">
        <f t="shared" si="48"/>
        <v>0</v>
      </c>
      <c r="AI39" s="220">
        <f t="shared" si="48"/>
        <v>0</v>
      </c>
      <c r="AJ39" s="260">
        <v>0</v>
      </c>
      <c r="AK39" s="260">
        <v>0</v>
      </c>
      <c r="AL39" s="260">
        <v>0</v>
      </c>
      <c r="AM39" s="260">
        <v>0</v>
      </c>
      <c r="AN39" s="260">
        <v>0</v>
      </c>
      <c r="AO39" s="260">
        <v>0</v>
      </c>
      <c r="AP39" s="260">
        <f t="shared" si="44"/>
        <v>0</v>
      </c>
      <c r="AQ39" s="260">
        <f t="shared" si="49"/>
        <v>0</v>
      </c>
      <c r="AR39" s="260">
        <f t="shared" si="49"/>
        <v>0</v>
      </c>
      <c r="AS39" s="260">
        <f t="shared" si="49"/>
        <v>0</v>
      </c>
      <c r="AT39" s="260">
        <v>0</v>
      </c>
      <c r="AU39" s="260">
        <v>0</v>
      </c>
      <c r="AV39" s="260">
        <v>0</v>
      </c>
      <c r="AW39" s="260">
        <v>0</v>
      </c>
      <c r="AX39" s="260">
        <v>0</v>
      </c>
      <c r="AY39" s="260">
        <v>0</v>
      </c>
      <c r="AZ39" s="260">
        <v>0</v>
      </c>
      <c r="BA39" s="260">
        <v>0</v>
      </c>
      <c r="BB39" s="260">
        <v>0</v>
      </c>
      <c r="BC39" s="260">
        <v>0</v>
      </c>
    </row>
    <row r="40" spans="1:55" ht="29.25" customHeight="1">
      <c r="A40" s="275" t="s">
        <v>1059</v>
      </c>
      <c r="B40" s="279" t="s">
        <v>1066</v>
      </c>
      <c r="C40" s="269"/>
      <c r="D40" s="260">
        <f t="shared" si="33"/>
        <v>3.3767963999999999</v>
      </c>
      <c r="E40" s="220">
        <f t="shared" si="34"/>
        <v>3.3767963999999999</v>
      </c>
      <c r="F40" s="220">
        <f t="shared" si="46"/>
        <v>4.9942800000000002E-2</v>
      </c>
      <c r="G40" s="220">
        <f t="shared" si="46"/>
        <v>1.0568088</v>
      </c>
      <c r="H40" s="220">
        <f t="shared" si="46"/>
        <v>2.0212848000000001</v>
      </c>
      <c r="I40" s="220">
        <f t="shared" si="46"/>
        <v>0.24876000000000001</v>
      </c>
      <c r="J40" s="260">
        <v>0</v>
      </c>
      <c r="K40" s="260">
        <v>0</v>
      </c>
      <c r="L40" s="260">
        <v>0</v>
      </c>
      <c r="M40" s="260">
        <v>0</v>
      </c>
      <c r="N40" s="260">
        <v>0</v>
      </c>
      <c r="O40" s="260">
        <v>0</v>
      </c>
      <c r="P40" s="260">
        <v>0</v>
      </c>
      <c r="Q40" s="260">
        <v>0</v>
      </c>
      <c r="R40" s="260">
        <v>0</v>
      </c>
      <c r="S40" s="260">
        <v>0</v>
      </c>
      <c r="T40" s="260">
        <v>0</v>
      </c>
      <c r="U40" s="260">
        <v>0</v>
      </c>
      <c r="V40" s="260">
        <v>0</v>
      </c>
      <c r="W40" s="260">
        <v>0</v>
      </c>
      <c r="X40" s="260">
        <v>0</v>
      </c>
      <c r="Y40" s="260">
        <v>3.3767963999999999</v>
      </c>
      <c r="Z40" s="260">
        <v>4.9942800000000002E-2</v>
      </c>
      <c r="AA40" s="260">
        <v>1.0568088</v>
      </c>
      <c r="AB40" s="260">
        <v>2.0212848000000001</v>
      </c>
      <c r="AC40" s="260">
        <v>0.24876000000000001</v>
      </c>
      <c r="AD40" s="260">
        <f t="shared" si="47"/>
        <v>0</v>
      </c>
      <c r="AE40" s="220">
        <f t="shared" si="39"/>
        <v>0</v>
      </c>
      <c r="AF40" s="220">
        <f t="shared" si="48"/>
        <v>0</v>
      </c>
      <c r="AG40" s="220">
        <f t="shared" si="48"/>
        <v>0</v>
      </c>
      <c r="AH40" s="220">
        <f t="shared" si="48"/>
        <v>0</v>
      </c>
      <c r="AI40" s="220">
        <f t="shared" si="48"/>
        <v>0</v>
      </c>
      <c r="AJ40" s="260">
        <v>0</v>
      </c>
      <c r="AK40" s="260">
        <v>0</v>
      </c>
      <c r="AL40" s="260">
        <v>0</v>
      </c>
      <c r="AM40" s="260">
        <v>0</v>
      </c>
      <c r="AN40" s="260">
        <v>0</v>
      </c>
      <c r="AO40" s="260">
        <v>0</v>
      </c>
      <c r="AP40" s="260">
        <f t="shared" si="44"/>
        <v>0</v>
      </c>
      <c r="AQ40" s="260">
        <f t="shared" si="49"/>
        <v>0</v>
      </c>
      <c r="AR40" s="260">
        <f t="shared" si="49"/>
        <v>0</v>
      </c>
      <c r="AS40" s="260">
        <f t="shared" si="49"/>
        <v>0</v>
      </c>
      <c r="AT40" s="260">
        <v>0</v>
      </c>
      <c r="AU40" s="260">
        <v>0</v>
      </c>
      <c r="AV40" s="260">
        <v>0</v>
      </c>
      <c r="AW40" s="260">
        <v>0</v>
      </c>
      <c r="AX40" s="260">
        <v>0</v>
      </c>
      <c r="AY40" s="260">
        <v>0</v>
      </c>
      <c r="AZ40" s="260">
        <v>0</v>
      </c>
      <c r="BA40" s="260">
        <v>0</v>
      </c>
      <c r="BB40" s="260">
        <v>0</v>
      </c>
      <c r="BC40" s="260">
        <v>0</v>
      </c>
    </row>
    <row r="41" spans="1:55" ht="29.25" customHeight="1">
      <c r="A41" s="275" t="s">
        <v>919</v>
      </c>
      <c r="B41" s="279" t="s">
        <v>1067</v>
      </c>
      <c r="C41" s="269"/>
      <c r="D41" s="260">
        <f t="shared" si="33"/>
        <v>1.0529592000000001</v>
      </c>
      <c r="E41" s="220">
        <f t="shared" si="34"/>
        <v>1.0529592000000001</v>
      </c>
      <c r="F41" s="220">
        <f t="shared" si="46"/>
        <v>1.6647599999999999E-2</v>
      </c>
      <c r="G41" s="220">
        <f t="shared" si="46"/>
        <v>0.34744079999999999</v>
      </c>
      <c r="H41" s="220">
        <f t="shared" si="46"/>
        <v>0.60595080000000001</v>
      </c>
      <c r="I41" s="220">
        <f t="shared" si="46"/>
        <v>8.2919999999999994E-2</v>
      </c>
      <c r="J41" s="260">
        <v>0</v>
      </c>
      <c r="K41" s="260">
        <v>0</v>
      </c>
      <c r="L41" s="260">
        <v>0</v>
      </c>
      <c r="M41" s="260">
        <v>0</v>
      </c>
      <c r="N41" s="260">
        <v>0</v>
      </c>
      <c r="O41" s="260">
        <v>0</v>
      </c>
      <c r="P41" s="260">
        <v>0</v>
      </c>
      <c r="Q41" s="260">
        <v>0</v>
      </c>
      <c r="R41" s="260">
        <v>0</v>
      </c>
      <c r="S41" s="260">
        <v>0</v>
      </c>
      <c r="T41" s="260">
        <v>0</v>
      </c>
      <c r="U41" s="260">
        <v>0</v>
      </c>
      <c r="V41" s="260">
        <v>0</v>
      </c>
      <c r="W41" s="260">
        <v>0</v>
      </c>
      <c r="X41" s="260">
        <v>0</v>
      </c>
      <c r="Y41" s="260">
        <v>1.0529592000000001</v>
      </c>
      <c r="Z41" s="260">
        <v>1.6647599999999999E-2</v>
      </c>
      <c r="AA41" s="260">
        <v>0.34744079999999999</v>
      </c>
      <c r="AB41" s="260">
        <v>0.60595080000000001</v>
      </c>
      <c r="AC41" s="260">
        <v>8.2919999999999994E-2</v>
      </c>
      <c r="AD41" s="260">
        <f t="shared" si="47"/>
        <v>0</v>
      </c>
      <c r="AE41" s="220">
        <f t="shared" si="39"/>
        <v>0</v>
      </c>
      <c r="AF41" s="220">
        <f t="shared" si="48"/>
        <v>0</v>
      </c>
      <c r="AG41" s="220">
        <f t="shared" si="48"/>
        <v>0</v>
      </c>
      <c r="AH41" s="220">
        <f t="shared" si="48"/>
        <v>0</v>
      </c>
      <c r="AI41" s="220">
        <f t="shared" si="48"/>
        <v>0</v>
      </c>
      <c r="AJ41" s="260">
        <v>0</v>
      </c>
      <c r="AK41" s="260">
        <v>0</v>
      </c>
      <c r="AL41" s="260">
        <v>0</v>
      </c>
      <c r="AM41" s="260">
        <v>0</v>
      </c>
      <c r="AN41" s="260">
        <v>0</v>
      </c>
      <c r="AO41" s="260">
        <v>0</v>
      </c>
      <c r="AP41" s="260">
        <f t="shared" si="44"/>
        <v>0</v>
      </c>
      <c r="AQ41" s="260">
        <f t="shared" si="49"/>
        <v>0</v>
      </c>
      <c r="AR41" s="260">
        <f t="shared" si="49"/>
        <v>0</v>
      </c>
      <c r="AS41" s="260">
        <f t="shared" si="49"/>
        <v>0</v>
      </c>
      <c r="AT41" s="260">
        <v>0</v>
      </c>
      <c r="AU41" s="260">
        <v>0</v>
      </c>
      <c r="AV41" s="260">
        <v>0</v>
      </c>
      <c r="AW41" s="260">
        <v>0</v>
      </c>
      <c r="AX41" s="260">
        <v>0</v>
      </c>
      <c r="AY41" s="260">
        <v>0</v>
      </c>
      <c r="AZ41" s="260">
        <v>0</v>
      </c>
      <c r="BA41" s="260">
        <v>0</v>
      </c>
      <c r="BB41" s="260">
        <v>0</v>
      </c>
      <c r="BC41" s="260">
        <v>0</v>
      </c>
    </row>
    <row r="42" spans="1:55" ht="29.25" customHeight="1">
      <c r="A42" s="275" t="s">
        <v>922</v>
      </c>
      <c r="B42" s="279" t="s">
        <v>1068</v>
      </c>
      <c r="C42" s="269"/>
      <c r="D42" s="260">
        <f t="shared" si="33"/>
        <v>10.043634000000003</v>
      </c>
      <c r="E42" s="220">
        <f t="shared" si="34"/>
        <v>10.043634000000003</v>
      </c>
      <c r="F42" s="220">
        <f t="shared" si="46"/>
        <v>2.9499600000000001E-2</v>
      </c>
      <c r="G42" s="220">
        <f t="shared" si="46"/>
        <v>1.1592407999999998</v>
      </c>
      <c r="H42" s="220">
        <f t="shared" si="46"/>
        <v>7.8594299999999997</v>
      </c>
      <c r="I42" s="220">
        <f t="shared" si="46"/>
        <v>0.99546359999999989</v>
      </c>
      <c r="J42" s="260">
        <v>0</v>
      </c>
      <c r="K42" s="260">
        <v>0</v>
      </c>
      <c r="L42" s="260">
        <v>0</v>
      </c>
      <c r="M42" s="260">
        <v>0</v>
      </c>
      <c r="N42" s="260">
        <v>0</v>
      </c>
      <c r="O42" s="260">
        <v>0</v>
      </c>
      <c r="P42" s="260">
        <v>0</v>
      </c>
      <c r="Q42" s="260">
        <v>0</v>
      </c>
      <c r="R42" s="260">
        <v>0</v>
      </c>
      <c r="S42" s="260">
        <v>0</v>
      </c>
      <c r="T42" s="260">
        <v>0</v>
      </c>
      <c r="U42" s="260">
        <v>0</v>
      </c>
      <c r="V42" s="260">
        <v>0</v>
      </c>
      <c r="W42" s="260">
        <v>0</v>
      </c>
      <c r="X42" s="260">
        <v>0</v>
      </c>
      <c r="Y42" s="260">
        <v>10.043634000000003</v>
      </c>
      <c r="Z42" s="260">
        <v>2.9499600000000001E-2</v>
      </c>
      <c r="AA42" s="260">
        <v>1.1592407999999998</v>
      </c>
      <c r="AB42" s="260">
        <v>7.8594299999999997</v>
      </c>
      <c r="AC42" s="260">
        <v>0.99546359999999989</v>
      </c>
      <c r="AD42" s="260">
        <f t="shared" si="47"/>
        <v>0</v>
      </c>
      <c r="AE42" s="220">
        <f t="shared" si="39"/>
        <v>0</v>
      </c>
      <c r="AF42" s="220">
        <f t="shared" si="48"/>
        <v>0</v>
      </c>
      <c r="AG42" s="220">
        <f t="shared" si="48"/>
        <v>0</v>
      </c>
      <c r="AH42" s="220">
        <f t="shared" si="48"/>
        <v>0</v>
      </c>
      <c r="AI42" s="220">
        <f t="shared" si="48"/>
        <v>0</v>
      </c>
      <c r="AJ42" s="260">
        <v>0</v>
      </c>
      <c r="AK42" s="260">
        <v>0</v>
      </c>
      <c r="AL42" s="260">
        <v>0</v>
      </c>
      <c r="AM42" s="260">
        <v>0</v>
      </c>
      <c r="AN42" s="260">
        <v>0</v>
      </c>
      <c r="AO42" s="260">
        <v>0</v>
      </c>
      <c r="AP42" s="260">
        <f t="shared" si="44"/>
        <v>0</v>
      </c>
      <c r="AQ42" s="260">
        <f t="shared" si="49"/>
        <v>0</v>
      </c>
      <c r="AR42" s="260">
        <f t="shared" si="49"/>
        <v>0</v>
      </c>
      <c r="AS42" s="260">
        <f t="shared" si="49"/>
        <v>0</v>
      </c>
      <c r="AT42" s="260">
        <v>0</v>
      </c>
      <c r="AU42" s="260">
        <v>0</v>
      </c>
      <c r="AV42" s="260">
        <v>0</v>
      </c>
      <c r="AW42" s="260">
        <v>0</v>
      </c>
      <c r="AX42" s="260">
        <v>0</v>
      </c>
      <c r="AY42" s="260">
        <v>0</v>
      </c>
      <c r="AZ42" s="260">
        <v>0</v>
      </c>
      <c r="BA42" s="260">
        <v>0</v>
      </c>
      <c r="BB42" s="260">
        <v>0</v>
      </c>
      <c r="BC42" s="260">
        <v>0</v>
      </c>
    </row>
    <row r="43" spans="1:55" ht="29.25" customHeight="1" thickBot="1">
      <c r="A43" s="275" t="s">
        <v>925</v>
      </c>
      <c r="B43" s="279" t="s">
        <v>1069</v>
      </c>
      <c r="C43" s="269"/>
      <c r="D43" s="260">
        <f>E43</f>
        <v>2.6891999999999996</v>
      </c>
      <c r="E43" s="220">
        <f t="shared" si="34"/>
        <v>2.6891999999999996</v>
      </c>
      <c r="F43" s="220">
        <f t="shared" si="46"/>
        <v>0.36</v>
      </c>
      <c r="G43" s="220">
        <f t="shared" si="46"/>
        <v>0.16919999999999999</v>
      </c>
      <c r="H43" s="220">
        <f t="shared" si="46"/>
        <v>1.7999999999999998</v>
      </c>
      <c r="I43" s="220">
        <f t="shared" si="46"/>
        <v>0.36</v>
      </c>
      <c r="J43" s="260">
        <v>0</v>
      </c>
      <c r="K43" s="260">
        <v>0</v>
      </c>
      <c r="L43" s="260">
        <v>0</v>
      </c>
      <c r="M43" s="260">
        <v>0</v>
      </c>
      <c r="N43" s="260">
        <v>0</v>
      </c>
      <c r="O43" s="260">
        <v>0</v>
      </c>
      <c r="P43" s="260">
        <v>0</v>
      </c>
      <c r="Q43" s="260">
        <v>0</v>
      </c>
      <c r="R43" s="260">
        <v>0</v>
      </c>
      <c r="S43" s="260">
        <v>0</v>
      </c>
      <c r="T43" s="260">
        <v>0</v>
      </c>
      <c r="U43" s="260">
        <v>0</v>
      </c>
      <c r="V43" s="260">
        <v>0</v>
      </c>
      <c r="W43" s="260">
        <v>0</v>
      </c>
      <c r="X43" s="260">
        <v>0</v>
      </c>
      <c r="Y43" s="260">
        <v>2.6891999999999996</v>
      </c>
      <c r="Z43" s="260">
        <v>0.36</v>
      </c>
      <c r="AA43" s="260">
        <v>0.16919999999999999</v>
      </c>
      <c r="AB43" s="260">
        <v>1.7999999999999998</v>
      </c>
      <c r="AC43" s="260">
        <v>0.36</v>
      </c>
      <c r="AD43" s="260">
        <f t="shared" si="47"/>
        <v>0</v>
      </c>
      <c r="AE43" s="220">
        <f t="shared" si="39"/>
        <v>0</v>
      </c>
      <c r="AF43" s="220">
        <f t="shared" si="48"/>
        <v>0</v>
      </c>
      <c r="AG43" s="220">
        <f t="shared" si="48"/>
        <v>0</v>
      </c>
      <c r="AH43" s="220">
        <f t="shared" si="48"/>
        <v>0</v>
      </c>
      <c r="AI43" s="220">
        <f t="shared" si="48"/>
        <v>0</v>
      </c>
      <c r="AJ43" s="260">
        <v>0</v>
      </c>
      <c r="AK43" s="260">
        <v>0</v>
      </c>
      <c r="AL43" s="260">
        <v>0</v>
      </c>
      <c r="AM43" s="260">
        <v>0</v>
      </c>
      <c r="AN43" s="260">
        <v>0</v>
      </c>
      <c r="AO43" s="260">
        <v>0</v>
      </c>
      <c r="AP43" s="260">
        <f t="shared" si="44"/>
        <v>0</v>
      </c>
      <c r="AQ43" s="260">
        <f t="shared" si="49"/>
        <v>0</v>
      </c>
      <c r="AR43" s="260">
        <f t="shared" si="49"/>
        <v>0</v>
      </c>
      <c r="AS43" s="260">
        <f t="shared" si="49"/>
        <v>0</v>
      </c>
      <c r="AT43" s="260">
        <v>0</v>
      </c>
      <c r="AU43" s="260">
        <v>0</v>
      </c>
      <c r="AV43" s="260">
        <v>0</v>
      </c>
      <c r="AW43" s="260">
        <v>0</v>
      </c>
      <c r="AX43" s="260">
        <v>0</v>
      </c>
      <c r="AY43" s="260">
        <v>0</v>
      </c>
      <c r="AZ43" s="260">
        <v>0</v>
      </c>
      <c r="BA43" s="260">
        <v>0</v>
      </c>
      <c r="BB43" s="260">
        <v>0</v>
      </c>
      <c r="BC43" s="260">
        <v>0</v>
      </c>
    </row>
    <row r="44" spans="1:55" ht="20.100000000000001" customHeight="1">
      <c r="A44" s="275" t="s">
        <v>928</v>
      </c>
      <c r="B44" s="224" t="s">
        <v>917</v>
      </c>
      <c r="C44" s="225" t="s">
        <v>918</v>
      </c>
      <c r="D44" s="226">
        <f>AD44*1.2</f>
        <v>2.4268344000000002</v>
      </c>
      <c r="E44" s="220">
        <f>J44+O44+T44+Y44</f>
        <v>2.4268344000000002</v>
      </c>
      <c r="F44" s="220">
        <f t="shared" si="8"/>
        <v>8.2015199999999996E-2</v>
      </c>
      <c r="G44" s="220">
        <f t="shared" si="9"/>
        <v>0.44895959999999996</v>
      </c>
      <c r="H44" s="220">
        <f t="shared" si="10"/>
        <v>1.8958596000000001</v>
      </c>
      <c r="I44" s="220">
        <f t="shared" si="11"/>
        <v>0</v>
      </c>
      <c r="J44" s="261">
        <v>0</v>
      </c>
      <c r="K44" s="261">
        <v>0</v>
      </c>
      <c r="L44" s="261">
        <v>0</v>
      </c>
      <c r="M44" s="261">
        <v>0</v>
      </c>
      <c r="N44" s="261">
        <v>0</v>
      </c>
      <c r="O44" s="261">
        <v>0</v>
      </c>
      <c r="P44" s="261">
        <v>0</v>
      </c>
      <c r="Q44" s="261">
        <v>0</v>
      </c>
      <c r="R44" s="261">
        <v>0</v>
      </c>
      <c r="S44" s="261">
        <v>0</v>
      </c>
      <c r="T44" s="262">
        <f>U44+V44+W44+X44</f>
        <v>2.4268344000000002</v>
      </c>
      <c r="U44" s="262">
        <v>8.2015199999999996E-2</v>
      </c>
      <c r="V44" s="262">
        <v>0.44895959999999996</v>
      </c>
      <c r="W44" s="262">
        <v>1.8958596000000001</v>
      </c>
      <c r="X44" s="262">
        <v>0</v>
      </c>
      <c r="Y44" s="262">
        <v>0</v>
      </c>
      <c r="Z44" s="262">
        <v>0</v>
      </c>
      <c r="AA44" s="262">
        <v>0</v>
      </c>
      <c r="AB44" s="262">
        <v>0</v>
      </c>
      <c r="AC44" s="262">
        <v>0</v>
      </c>
      <c r="AD44" s="227">
        <v>2.0223620000000002</v>
      </c>
      <c r="AE44" s="220">
        <f t="shared" si="13"/>
        <v>1.9438320000000002</v>
      </c>
      <c r="AF44" s="220">
        <f t="shared" si="14"/>
        <v>0.48595800000000006</v>
      </c>
      <c r="AG44" s="220">
        <f t="shared" si="15"/>
        <v>0.48595800000000006</v>
      </c>
      <c r="AH44" s="220">
        <f t="shared" si="16"/>
        <v>0.48595800000000006</v>
      </c>
      <c r="AI44" s="220">
        <f t="shared" si="17"/>
        <v>0.48595800000000006</v>
      </c>
      <c r="AJ44" s="227">
        <v>0</v>
      </c>
      <c r="AK44" s="227">
        <v>0</v>
      </c>
      <c r="AL44" s="227">
        <v>0</v>
      </c>
      <c r="AM44" s="227">
        <v>0</v>
      </c>
      <c r="AN44" s="227">
        <v>0</v>
      </c>
      <c r="AO44" s="227">
        <v>0</v>
      </c>
      <c r="AP44" s="227">
        <v>0</v>
      </c>
      <c r="AQ44" s="227">
        <v>0</v>
      </c>
      <c r="AR44" s="227">
        <v>0</v>
      </c>
      <c r="AS44" s="227">
        <v>0</v>
      </c>
      <c r="AT44" s="227">
        <v>0</v>
      </c>
      <c r="AU44" s="227">
        <v>0</v>
      </c>
      <c r="AV44" s="227">
        <v>0</v>
      </c>
      <c r="AW44" s="227">
        <v>0</v>
      </c>
      <c r="AX44" s="227">
        <v>0</v>
      </c>
      <c r="AY44" s="227">
        <v>1.9438320000000002</v>
      </c>
      <c r="AZ44" s="227">
        <f>AY44/4</f>
        <v>0.48595800000000006</v>
      </c>
      <c r="BA44" s="227">
        <v>0.48595800000000006</v>
      </c>
      <c r="BB44" s="227">
        <v>0.48595800000000006</v>
      </c>
      <c r="BC44" s="227">
        <v>0.48595800000000006</v>
      </c>
    </row>
    <row r="45" spans="1:55" ht="20.100000000000001" customHeight="1">
      <c r="A45" s="275" t="s">
        <v>931</v>
      </c>
      <c r="B45" s="256" t="s">
        <v>1043</v>
      </c>
      <c r="C45" s="257" t="s">
        <v>918</v>
      </c>
      <c r="D45" s="226">
        <f t="shared" ref="D45:D48" si="50">AD45*1.2</f>
        <v>0</v>
      </c>
      <c r="E45" s="220">
        <f t="shared" ref="E45:E48" si="51">J45+O45+T45+Y45</f>
        <v>3.2021052000000001</v>
      </c>
      <c r="F45" s="220">
        <f t="shared" ref="F45:F48" si="52">K45+P45+U45+Z45</f>
        <v>0.17597159999999998</v>
      </c>
      <c r="G45" s="220">
        <f t="shared" ref="G45:G48" si="53">L45+Q45+V45+AA45</f>
        <v>0.91753200000000001</v>
      </c>
      <c r="H45" s="220">
        <f t="shared" ref="H45:H48" si="54">M45+R45+W45+AB45</f>
        <v>2.0013551999999999</v>
      </c>
      <c r="I45" s="220">
        <f t="shared" ref="I45:I48" si="55">N45+S45+X45+AC45</f>
        <v>0.10724639999999999</v>
      </c>
      <c r="J45" s="261">
        <v>0</v>
      </c>
      <c r="K45" s="261">
        <v>0</v>
      </c>
      <c r="L45" s="261">
        <v>0</v>
      </c>
      <c r="M45" s="261">
        <v>0</v>
      </c>
      <c r="N45" s="261">
        <v>0</v>
      </c>
      <c r="O45" s="261">
        <v>0</v>
      </c>
      <c r="P45" s="261">
        <v>0</v>
      </c>
      <c r="Q45" s="261">
        <v>0</v>
      </c>
      <c r="R45" s="261">
        <v>0</v>
      </c>
      <c r="S45" s="261">
        <v>0</v>
      </c>
      <c r="T45" s="263">
        <v>0</v>
      </c>
      <c r="U45" s="263">
        <v>0</v>
      </c>
      <c r="V45" s="263">
        <v>0</v>
      </c>
      <c r="W45" s="263">
        <v>0</v>
      </c>
      <c r="X45" s="263">
        <v>0</v>
      </c>
      <c r="Y45" s="263">
        <f>Z45+AA45+AB45+AC45</f>
        <v>3.2021052000000001</v>
      </c>
      <c r="Z45" s="263">
        <v>0.17597159999999998</v>
      </c>
      <c r="AA45" s="263">
        <v>0.91753200000000001</v>
      </c>
      <c r="AB45" s="263">
        <v>2.0013551999999999</v>
      </c>
      <c r="AC45" s="263">
        <v>0.10724639999999999</v>
      </c>
      <c r="AD45" s="258"/>
      <c r="AE45" s="220">
        <f t="shared" ref="AE45:AE48" si="56">AJ45+AO45+AT45+AY45</f>
        <v>2.6684208333333332</v>
      </c>
      <c r="AF45" s="220">
        <f t="shared" ref="AF45:AF48" si="57">AK45+AP45+AU45+AZ45</f>
        <v>0.66710520833333331</v>
      </c>
      <c r="AG45" s="220">
        <f t="shared" ref="AG45:AG48" si="58">AL45+AQ45+AV45+BA45</f>
        <v>0.66710520833333331</v>
      </c>
      <c r="AH45" s="220">
        <f t="shared" ref="AH45:AH48" si="59">AM45+AR45+AW45+BB45</f>
        <v>0.66710520833333331</v>
      </c>
      <c r="AI45" s="220">
        <f t="shared" ref="AI45:AI48" si="60">AN45+AS45+AX45+BC45</f>
        <v>0.66710520833333331</v>
      </c>
      <c r="AJ45" s="227">
        <v>0</v>
      </c>
      <c r="AK45" s="227">
        <v>0</v>
      </c>
      <c r="AL45" s="227">
        <v>0</v>
      </c>
      <c r="AM45" s="227">
        <v>0</v>
      </c>
      <c r="AN45" s="227">
        <v>0</v>
      </c>
      <c r="AO45" s="227">
        <v>0</v>
      </c>
      <c r="AP45" s="227">
        <v>0</v>
      </c>
      <c r="AQ45" s="227">
        <v>0</v>
      </c>
      <c r="AR45" s="227">
        <v>0</v>
      </c>
      <c r="AS45" s="227">
        <v>0</v>
      </c>
      <c r="AT45" s="227">
        <v>0</v>
      </c>
      <c r="AU45" s="227">
        <v>0</v>
      </c>
      <c r="AV45" s="227">
        <v>0</v>
      </c>
      <c r="AW45" s="227">
        <v>0</v>
      </c>
      <c r="AX45" s="227">
        <v>0</v>
      </c>
      <c r="AY45" s="258">
        <v>2.6684208333333332</v>
      </c>
      <c r="AZ45" s="227">
        <v>0.66710520833333331</v>
      </c>
      <c r="BA45" s="258">
        <v>0.66710520833333331</v>
      </c>
      <c r="BB45" s="258">
        <v>0.66710520833333331</v>
      </c>
      <c r="BC45" s="258">
        <v>0.66710520833333331</v>
      </c>
    </row>
    <row r="46" spans="1:55" ht="20.100000000000001" customHeight="1">
      <c r="A46" s="275" t="s">
        <v>934</v>
      </c>
      <c r="B46" s="256" t="s">
        <v>1044</v>
      </c>
      <c r="C46" s="257" t="s">
        <v>1045</v>
      </c>
      <c r="D46" s="226">
        <f t="shared" si="50"/>
        <v>0</v>
      </c>
      <c r="E46" s="220">
        <f t="shared" si="51"/>
        <v>2.4682764000000001</v>
      </c>
      <c r="F46" s="220">
        <f t="shared" si="52"/>
        <v>0.1356444</v>
      </c>
      <c r="G46" s="220">
        <f t="shared" si="53"/>
        <v>0.57653160000000003</v>
      </c>
      <c r="H46" s="220">
        <f t="shared" si="54"/>
        <v>1.655292</v>
      </c>
      <c r="I46" s="220">
        <f t="shared" si="55"/>
        <v>0.10080839999999999</v>
      </c>
      <c r="J46" s="261">
        <v>0</v>
      </c>
      <c r="K46" s="261">
        <v>0</v>
      </c>
      <c r="L46" s="261">
        <v>0</v>
      </c>
      <c r="M46" s="261">
        <v>0</v>
      </c>
      <c r="N46" s="261">
        <v>0</v>
      </c>
      <c r="O46" s="261">
        <v>0</v>
      </c>
      <c r="P46" s="261">
        <v>0</v>
      </c>
      <c r="Q46" s="261">
        <v>0</v>
      </c>
      <c r="R46" s="261">
        <v>0</v>
      </c>
      <c r="S46" s="261">
        <v>0</v>
      </c>
      <c r="T46" s="263">
        <v>0</v>
      </c>
      <c r="U46" s="263">
        <v>0</v>
      </c>
      <c r="V46" s="263">
        <v>0</v>
      </c>
      <c r="W46" s="263">
        <v>0</v>
      </c>
      <c r="X46" s="263">
        <v>0</v>
      </c>
      <c r="Y46" s="263">
        <f t="shared" ref="Y46:Y48" si="61">Z46+AA46+AB46+AC46</f>
        <v>2.4682764000000001</v>
      </c>
      <c r="Z46" s="263">
        <v>0.1356444</v>
      </c>
      <c r="AA46" s="263">
        <v>0.57653160000000003</v>
      </c>
      <c r="AB46" s="263">
        <v>1.655292</v>
      </c>
      <c r="AC46" s="263">
        <v>0.10080839999999999</v>
      </c>
      <c r="AD46" s="258"/>
      <c r="AE46" s="220">
        <f t="shared" si="56"/>
        <v>2.0568970000000002</v>
      </c>
      <c r="AF46" s="220">
        <f t="shared" si="57"/>
        <v>0.51422425000000005</v>
      </c>
      <c r="AG46" s="220">
        <f t="shared" si="58"/>
        <v>0.51422425000000005</v>
      </c>
      <c r="AH46" s="220">
        <f t="shared" si="59"/>
        <v>0.51422425000000005</v>
      </c>
      <c r="AI46" s="220">
        <f t="shared" si="60"/>
        <v>0.51422425000000005</v>
      </c>
      <c r="AJ46" s="227">
        <v>0</v>
      </c>
      <c r="AK46" s="227">
        <v>0</v>
      </c>
      <c r="AL46" s="227">
        <v>0</v>
      </c>
      <c r="AM46" s="227">
        <v>0</v>
      </c>
      <c r="AN46" s="227">
        <v>0</v>
      </c>
      <c r="AO46" s="227">
        <v>0</v>
      </c>
      <c r="AP46" s="227">
        <v>0</v>
      </c>
      <c r="AQ46" s="227">
        <v>0</v>
      </c>
      <c r="AR46" s="227">
        <v>0</v>
      </c>
      <c r="AS46" s="227">
        <v>0</v>
      </c>
      <c r="AT46" s="227">
        <v>0</v>
      </c>
      <c r="AU46" s="227">
        <v>0</v>
      </c>
      <c r="AV46" s="227">
        <v>0</v>
      </c>
      <c r="AW46" s="227">
        <v>0</v>
      </c>
      <c r="AX46" s="227">
        <v>0</v>
      </c>
      <c r="AY46" s="258">
        <v>2.0568970000000002</v>
      </c>
      <c r="AZ46" s="227">
        <v>0.51422425000000005</v>
      </c>
      <c r="BA46" s="258">
        <v>0.51422425000000005</v>
      </c>
      <c r="BB46" s="258">
        <v>0.51422425000000005</v>
      </c>
      <c r="BC46" s="258">
        <v>0.51422425000000005</v>
      </c>
    </row>
    <row r="47" spans="1:55" ht="20.100000000000001" customHeight="1">
      <c r="A47" s="275" t="s">
        <v>937</v>
      </c>
      <c r="B47" s="256" t="s">
        <v>1046</v>
      </c>
      <c r="C47" s="257" t="s">
        <v>1047</v>
      </c>
      <c r="D47" s="226">
        <f>AD47*1.2</f>
        <v>0</v>
      </c>
      <c r="E47" s="220">
        <f t="shared" si="51"/>
        <v>2.6484816000000002</v>
      </c>
      <c r="F47" s="220">
        <f t="shared" si="52"/>
        <v>0.14554799999999998</v>
      </c>
      <c r="G47" s="220">
        <f t="shared" si="53"/>
        <v>0.59047919999999998</v>
      </c>
      <c r="H47" s="220">
        <f t="shared" si="54"/>
        <v>1.8116460000000001</v>
      </c>
      <c r="I47" s="220">
        <f t="shared" si="55"/>
        <v>0.10080839999999999</v>
      </c>
      <c r="J47" s="261">
        <v>0</v>
      </c>
      <c r="K47" s="261">
        <v>0</v>
      </c>
      <c r="L47" s="261">
        <v>0</v>
      </c>
      <c r="M47" s="261">
        <v>0</v>
      </c>
      <c r="N47" s="261">
        <v>0</v>
      </c>
      <c r="O47" s="261">
        <v>0</v>
      </c>
      <c r="P47" s="261">
        <v>0</v>
      </c>
      <c r="Q47" s="261">
        <v>0</v>
      </c>
      <c r="R47" s="261">
        <v>0</v>
      </c>
      <c r="S47" s="261">
        <v>0</v>
      </c>
      <c r="T47" s="263">
        <v>0</v>
      </c>
      <c r="U47" s="263">
        <v>0</v>
      </c>
      <c r="V47" s="263">
        <v>0</v>
      </c>
      <c r="W47" s="263">
        <v>0</v>
      </c>
      <c r="X47" s="263">
        <v>0</v>
      </c>
      <c r="Y47" s="263">
        <f t="shared" si="61"/>
        <v>2.6484816000000002</v>
      </c>
      <c r="Z47" s="263">
        <v>0.14554799999999998</v>
      </c>
      <c r="AA47" s="263">
        <v>0.59047919999999998</v>
      </c>
      <c r="AB47" s="263">
        <v>1.8116460000000001</v>
      </c>
      <c r="AC47" s="263">
        <v>0.10080839999999999</v>
      </c>
      <c r="AD47" s="258"/>
      <c r="AE47" s="220">
        <f t="shared" si="56"/>
        <v>2.2070680000000005</v>
      </c>
      <c r="AF47" s="220">
        <f t="shared" si="57"/>
        <v>0.55176700000000012</v>
      </c>
      <c r="AG47" s="220">
        <f t="shared" si="58"/>
        <v>0.55176700000000012</v>
      </c>
      <c r="AH47" s="220">
        <f t="shared" si="59"/>
        <v>0.55176700000000012</v>
      </c>
      <c r="AI47" s="220">
        <f t="shared" si="60"/>
        <v>0.55176700000000012</v>
      </c>
      <c r="AJ47" s="227">
        <v>0</v>
      </c>
      <c r="AK47" s="227">
        <v>0</v>
      </c>
      <c r="AL47" s="227">
        <v>0</v>
      </c>
      <c r="AM47" s="227">
        <v>0</v>
      </c>
      <c r="AN47" s="227">
        <v>0</v>
      </c>
      <c r="AO47" s="227">
        <v>0</v>
      </c>
      <c r="AP47" s="227">
        <v>0</v>
      </c>
      <c r="AQ47" s="227">
        <v>0</v>
      </c>
      <c r="AR47" s="227">
        <v>0</v>
      </c>
      <c r="AS47" s="227">
        <v>0</v>
      </c>
      <c r="AT47" s="227">
        <v>0</v>
      </c>
      <c r="AU47" s="227">
        <v>0</v>
      </c>
      <c r="AV47" s="227">
        <v>0</v>
      </c>
      <c r="AW47" s="227">
        <v>0</v>
      </c>
      <c r="AX47" s="227">
        <v>0</v>
      </c>
      <c r="AY47" s="258">
        <v>2.2070680000000005</v>
      </c>
      <c r="AZ47" s="227">
        <v>0.55176700000000012</v>
      </c>
      <c r="BA47" s="258">
        <v>0.55176700000000012</v>
      </c>
      <c r="BB47" s="258">
        <v>0.55176700000000012</v>
      </c>
      <c r="BC47" s="258">
        <v>0.55176700000000012</v>
      </c>
    </row>
    <row r="48" spans="1:55" ht="29.25" customHeight="1">
      <c r="A48" s="275" t="s">
        <v>940</v>
      </c>
      <c r="B48" s="256" t="s">
        <v>1048</v>
      </c>
      <c r="C48" s="257" t="s">
        <v>1049</v>
      </c>
      <c r="D48" s="226">
        <f t="shared" si="50"/>
        <v>0</v>
      </c>
      <c r="E48" s="220">
        <f t="shared" si="51"/>
        <v>2.6215463999999997</v>
      </c>
      <c r="F48" s="220">
        <f t="shared" si="52"/>
        <v>0.14406719999999998</v>
      </c>
      <c r="G48" s="220">
        <f t="shared" si="53"/>
        <v>0.56718239999999998</v>
      </c>
      <c r="H48" s="220">
        <f t="shared" si="54"/>
        <v>1.8109439999999999</v>
      </c>
      <c r="I48" s="220">
        <f t="shared" si="55"/>
        <v>9.9352800000000005E-2</v>
      </c>
      <c r="J48" s="261">
        <v>0</v>
      </c>
      <c r="K48" s="261">
        <v>0</v>
      </c>
      <c r="L48" s="261">
        <v>0</v>
      </c>
      <c r="M48" s="261">
        <v>0</v>
      </c>
      <c r="N48" s="261">
        <v>0</v>
      </c>
      <c r="O48" s="261">
        <v>0</v>
      </c>
      <c r="P48" s="261">
        <v>0</v>
      </c>
      <c r="Q48" s="261">
        <v>0</v>
      </c>
      <c r="R48" s="261">
        <v>0</v>
      </c>
      <c r="S48" s="261">
        <v>0</v>
      </c>
      <c r="T48" s="263">
        <v>0</v>
      </c>
      <c r="U48" s="263">
        <v>0</v>
      </c>
      <c r="V48" s="263">
        <v>0</v>
      </c>
      <c r="W48" s="263">
        <v>0</v>
      </c>
      <c r="X48" s="263">
        <v>0</v>
      </c>
      <c r="Y48" s="263">
        <f t="shared" si="61"/>
        <v>2.6215463999999997</v>
      </c>
      <c r="Z48" s="263">
        <v>0.14406719999999998</v>
      </c>
      <c r="AA48" s="263">
        <v>0.56718239999999998</v>
      </c>
      <c r="AB48" s="263">
        <v>1.8109439999999999</v>
      </c>
      <c r="AC48" s="263">
        <v>9.9352800000000005E-2</v>
      </c>
      <c r="AD48" s="258"/>
      <c r="AE48" s="220">
        <f t="shared" si="56"/>
        <v>2.2893612166666668</v>
      </c>
      <c r="AF48" s="220">
        <f t="shared" si="57"/>
        <v>0.5723403041666667</v>
      </c>
      <c r="AG48" s="220">
        <f t="shared" si="58"/>
        <v>0.5723403041666667</v>
      </c>
      <c r="AH48" s="220">
        <f t="shared" si="59"/>
        <v>0.5723403041666667</v>
      </c>
      <c r="AI48" s="220">
        <f t="shared" si="60"/>
        <v>0.5723403041666667</v>
      </c>
      <c r="AJ48" s="227">
        <v>0</v>
      </c>
      <c r="AK48" s="227">
        <v>0</v>
      </c>
      <c r="AL48" s="227">
        <v>0</v>
      </c>
      <c r="AM48" s="227">
        <v>0</v>
      </c>
      <c r="AN48" s="227">
        <v>0</v>
      </c>
      <c r="AO48" s="227">
        <v>0</v>
      </c>
      <c r="AP48" s="227">
        <v>0</v>
      </c>
      <c r="AQ48" s="227">
        <v>0</v>
      </c>
      <c r="AR48" s="227">
        <v>0</v>
      </c>
      <c r="AS48" s="227">
        <v>0</v>
      </c>
      <c r="AT48" s="227">
        <v>0</v>
      </c>
      <c r="AU48" s="227">
        <v>0</v>
      </c>
      <c r="AV48" s="227">
        <v>0</v>
      </c>
      <c r="AW48" s="227">
        <v>0</v>
      </c>
      <c r="AX48" s="227">
        <v>0</v>
      </c>
      <c r="AY48" s="258">
        <v>2.2893612166666668</v>
      </c>
      <c r="AZ48" s="227">
        <v>0.5723403041666667</v>
      </c>
      <c r="BA48" s="258">
        <v>0.5723403041666667</v>
      </c>
      <c r="BB48" s="258">
        <v>0.5723403041666667</v>
      </c>
      <c r="BC48" s="258">
        <v>0.5723403041666667</v>
      </c>
    </row>
    <row r="49" spans="1:55" ht="30" customHeight="1">
      <c r="A49" s="275" t="s">
        <v>943</v>
      </c>
      <c r="B49" s="228" t="s">
        <v>920</v>
      </c>
      <c r="C49" s="229" t="s">
        <v>921</v>
      </c>
      <c r="D49" s="226">
        <f>AD49*1.2</f>
        <v>1.2</v>
      </c>
      <c r="E49" s="220">
        <f t="shared" si="7"/>
        <v>1.2972905759999998</v>
      </c>
      <c r="F49" s="220">
        <f t="shared" si="8"/>
        <v>0</v>
      </c>
      <c r="G49" s="220">
        <f t="shared" si="9"/>
        <v>0.15295504800000001</v>
      </c>
      <c r="H49" s="220">
        <f t="shared" si="10"/>
        <v>1.1443355279999998</v>
      </c>
      <c r="I49" s="220">
        <f t="shared" si="11"/>
        <v>0</v>
      </c>
      <c r="J49" s="230">
        <v>0</v>
      </c>
      <c r="K49" s="230">
        <v>0</v>
      </c>
      <c r="L49" s="230">
        <v>0</v>
      </c>
      <c r="M49" s="230">
        <v>0</v>
      </c>
      <c r="N49" s="230">
        <v>0</v>
      </c>
      <c r="O49" s="231">
        <f>SUM(P49:S49)</f>
        <v>1.2972905759999998</v>
      </c>
      <c r="P49" s="230">
        <v>0</v>
      </c>
      <c r="Q49" s="231">
        <f>0.12746254*1.2</f>
        <v>0.15295504800000001</v>
      </c>
      <c r="R49" s="230">
        <f>0.95361294*1.2</f>
        <v>1.1443355279999998</v>
      </c>
      <c r="S49" s="230">
        <v>0</v>
      </c>
      <c r="T49" s="230">
        <v>0</v>
      </c>
      <c r="U49" s="230">
        <v>0</v>
      </c>
      <c r="V49" s="230">
        <v>0</v>
      </c>
      <c r="W49" s="230">
        <v>0</v>
      </c>
      <c r="X49" s="230">
        <v>0</v>
      </c>
      <c r="Y49" s="230">
        <v>0</v>
      </c>
      <c r="Z49" s="230">
        <v>0</v>
      </c>
      <c r="AA49" s="230">
        <v>0</v>
      </c>
      <c r="AB49" s="230">
        <v>0</v>
      </c>
      <c r="AC49" s="230">
        <v>0</v>
      </c>
      <c r="AD49" s="230">
        <v>1</v>
      </c>
      <c r="AE49" s="232">
        <f t="shared" si="13"/>
        <v>1.08107548</v>
      </c>
      <c r="AF49" s="233">
        <f t="shared" si="14"/>
        <v>0</v>
      </c>
      <c r="AG49" s="232">
        <f t="shared" si="15"/>
        <v>0.12746254000000001</v>
      </c>
      <c r="AH49" s="233">
        <f t="shared" si="16"/>
        <v>0.95361293999999996</v>
      </c>
      <c r="AI49" s="233">
        <f t="shared" si="17"/>
        <v>0</v>
      </c>
      <c r="AJ49" s="230">
        <v>0</v>
      </c>
      <c r="AK49" s="230">
        <v>0</v>
      </c>
      <c r="AL49" s="230">
        <v>0</v>
      </c>
      <c r="AM49" s="230">
        <v>0</v>
      </c>
      <c r="AN49" s="230">
        <v>0</v>
      </c>
      <c r="AO49" s="230">
        <f>SUM(AP49:AS49)</f>
        <v>1.08107548</v>
      </c>
      <c r="AP49" s="230">
        <v>0</v>
      </c>
      <c r="AQ49" s="231">
        <v>0.12746254000000001</v>
      </c>
      <c r="AR49" s="230">
        <v>0.95361293999999996</v>
      </c>
      <c r="AS49" s="230">
        <v>0</v>
      </c>
      <c r="AT49" s="230">
        <v>0</v>
      </c>
      <c r="AU49" s="230">
        <v>0</v>
      </c>
      <c r="AV49" s="230">
        <v>0</v>
      </c>
      <c r="AW49" s="230">
        <v>0</v>
      </c>
      <c r="AX49" s="230">
        <v>0</v>
      </c>
      <c r="AY49" s="230">
        <v>0</v>
      </c>
      <c r="AZ49" s="230">
        <v>0</v>
      </c>
      <c r="BA49" s="230">
        <v>0</v>
      </c>
      <c r="BB49" s="230">
        <v>0</v>
      </c>
      <c r="BC49" s="230">
        <v>0</v>
      </c>
    </row>
    <row r="50" spans="1:55" ht="20.100000000000001" customHeight="1">
      <c r="A50" s="275" t="s">
        <v>946</v>
      </c>
      <c r="B50" s="234" t="s">
        <v>923</v>
      </c>
      <c r="C50" s="225" t="s">
        <v>924</v>
      </c>
      <c r="D50" s="226">
        <f t="shared" ref="D50:D72" si="62">AD50*1.2</f>
        <v>0.64375199999999999</v>
      </c>
      <c r="E50" s="220">
        <f t="shared" si="7"/>
        <v>0</v>
      </c>
      <c r="F50" s="220">
        <f t="shared" si="8"/>
        <v>0</v>
      </c>
      <c r="G50" s="220">
        <f t="shared" si="9"/>
        <v>0</v>
      </c>
      <c r="H50" s="220">
        <f t="shared" si="10"/>
        <v>0</v>
      </c>
      <c r="I50" s="220">
        <f t="shared" si="11"/>
        <v>0</v>
      </c>
      <c r="J50" s="235"/>
      <c r="K50" s="235"/>
      <c r="L50" s="235"/>
      <c r="M50" s="235"/>
      <c r="N50" s="235"/>
      <c r="O50" s="235"/>
      <c r="P50" s="235"/>
      <c r="Q50" s="235"/>
      <c r="R50" s="235"/>
      <c r="S50" s="235"/>
      <c r="T50" s="235"/>
      <c r="U50" s="235"/>
      <c r="V50" s="235"/>
      <c r="W50" s="235"/>
      <c r="X50" s="235"/>
      <c r="Y50" s="235"/>
      <c r="Z50" s="235"/>
      <c r="AA50" s="235"/>
      <c r="AB50" s="235"/>
      <c r="AC50" s="235"/>
      <c r="AD50" s="235">
        <v>0.53646000000000005</v>
      </c>
      <c r="AE50" s="220">
        <f t="shared" si="13"/>
        <v>0.52008089000000002</v>
      </c>
      <c r="AF50" s="220">
        <f t="shared" si="14"/>
        <v>0</v>
      </c>
      <c r="AG50" s="220">
        <f t="shared" si="15"/>
        <v>2.340589000000004E-2</v>
      </c>
      <c r="AH50" s="220">
        <f t="shared" si="16"/>
        <v>0.49667499999999998</v>
      </c>
      <c r="AI50" s="220">
        <f t="shared" si="17"/>
        <v>2E-3</v>
      </c>
      <c r="AJ50" s="235"/>
      <c r="AK50" s="235"/>
      <c r="AL50" s="235"/>
      <c r="AM50" s="235"/>
      <c r="AN50" s="235"/>
      <c r="AO50" s="235"/>
      <c r="AP50" s="235"/>
      <c r="AQ50" s="235"/>
      <c r="AR50" s="235"/>
      <c r="AS50" s="235"/>
      <c r="AT50" s="267">
        <v>0.52008089000000002</v>
      </c>
      <c r="AU50" s="235">
        <v>0</v>
      </c>
      <c r="AV50" s="235">
        <f>AT50-AW50</f>
        <v>2.340589000000004E-2</v>
      </c>
      <c r="AW50" s="235">
        <v>0.49667499999999998</v>
      </c>
      <c r="AX50" s="235">
        <v>2E-3</v>
      </c>
      <c r="AY50" s="235"/>
      <c r="AZ50" s="235"/>
      <c r="BA50" s="235"/>
      <c r="BB50" s="235"/>
      <c r="BC50" s="235"/>
    </row>
    <row r="51" spans="1:55" ht="20.100000000000001" customHeight="1">
      <c r="A51" s="275" t="s">
        <v>949</v>
      </c>
      <c r="B51" s="234" t="s">
        <v>926</v>
      </c>
      <c r="C51" s="225" t="s">
        <v>927</v>
      </c>
      <c r="D51" s="226">
        <f t="shared" si="62"/>
        <v>0.64375199999999999</v>
      </c>
      <c r="E51" s="220">
        <f t="shared" ref="E51:E64" si="63">J51+O51+T51+Y51</f>
        <v>0</v>
      </c>
      <c r="F51" s="220">
        <f t="shared" ref="F51:F64" si="64">K51+P51+U51+Z51</f>
        <v>0</v>
      </c>
      <c r="G51" s="220">
        <f t="shared" ref="G51:G64" si="65">L51+Q51+V51+AA51</f>
        <v>0</v>
      </c>
      <c r="H51" s="220">
        <f t="shared" ref="H51:H64" si="66">M51+R51+W51+AB51</f>
        <v>0</v>
      </c>
      <c r="I51" s="220">
        <f t="shared" ref="I51:I64" si="67">N51+S51+X51+AC51</f>
        <v>0</v>
      </c>
      <c r="J51" s="235"/>
      <c r="K51" s="235"/>
      <c r="L51" s="235"/>
      <c r="M51" s="235"/>
      <c r="N51" s="235"/>
      <c r="O51" s="235"/>
      <c r="P51" s="235"/>
      <c r="Q51" s="235"/>
      <c r="R51" s="235"/>
      <c r="S51" s="235"/>
      <c r="T51" s="235"/>
      <c r="U51" s="235"/>
      <c r="V51" s="235"/>
      <c r="W51" s="235"/>
      <c r="X51" s="235"/>
      <c r="Y51" s="235"/>
      <c r="Z51" s="235"/>
      <c r="AA51" s="235"/>
      <c r="AB51" s="235"/>
      <c r="AC51" s="235"/>
      <c r="AD51" s="235">
        <v>0.53646000000000005</v>
      </c>
      <c r="AE51" s="220">
        <f t="shared" ref="AE51:AE64" si="68">AJ51+AO51+AT51+AY51</f>
        <v>0.52008089000000002</v>
      </c>
      <c r="AF51" s="220">
        <f t="shared" ref="AF51:AF64" si="69">AK51+AP51+AU51+AZ51</f>
        <v>0</v>
      </c>
      <c r="AG51" s="220">
        <f t="shared" ref="AG51:AG64" si="70">AL51+AQ51+AV51+BA51</f>
        <v>2.340589000000004E-2</v>
      </c>
      <c r="AH51" s="220">
        <f t="shared" ref="AH51:AH64" si="71">AM51+AR51+AW51+BB51</f>
        <v>0.49667499999999998</v>
      </c>
      <c r="AI51" s="220">
        <f t="shared" ref="AI51:AI64" si="72">AN51+AS51+AX51+BC51</f>
        <v>2E-3</v>
      </c>
      <c r="AJ51" s="235"/>
      <c r="AK51" s="235"/>
      <c r="AL51" s="235"/>
      <c r="AM51" s="235"/>
      <c r="AN51" s="235"/>
      <c r="AO51" s="235"/>
      <c r="AP51" s="235"/>
      <c r="AQ51" s="235"/>
      <c r="AR51" s="235"/>
      <c r="AS51" s="235"/>
      <c r="AT51" s="267">
        <v>0.52008089000000002</v>
      </c>
      <c r="AU51" s="235">
        <v>0</v>
      </c>
      <c r="AV51" s="235">
        <f>AT51-AW51</f>
        <v>2.340589000000004E-2</v>
      </c>
      <c r="AW51" s="235">
        <v>0.49667499999999998</v>
      </c>
      <c r="AX51" s="235">
        <v>2E-3</v>
      </c>
      <c r="AY51" s="235"/>
      <c r="AZ51" s="235"/>
      <c r="BA51" s="235"/>
      <c r="BB51" s="235"/>
      <c r="BC51" s="235"/>
    </row>
    <row r="52" spans="1:55" ht="20.100000000000001" customHeight="1">
      <c r="A52" s="275" t="s">
        <v>952</v>
      </c>
      <c r="B52" s="234" t="s">
        <v>929</v>
      </c>
      <c r="C52" s="225" t="s">
        <v>930</v>
      </c>
      <c r="D52" s="226">
        <f t="shared" si="62"/>
        <v>0.64375199999999999</v>
      </c>
      <c r="E52" s="220">
        <f t="shared" si="63"/>
        <v>0</v>
      </c>
      <c r="F52" s="220">
        <f t="shared" si="64"/>
        <v>0</v>
      </c>
      <c r="G52" s="220">
        <f t="shared" si="65"/>
        <v>0</v>
      </c>
      <c r="H52" s="220">
        <f t="shared" si="66"/>
        <v>0</v>
      </c>
      <c r="I52" s="220">
        <f t="shared" si="67"/>
        <v>0</v>
      </c>
      <c r="J52" s="235"/>
      <c r="K52" s="235"/>
      <c r="L52" s="235"/>
      <c r="M52" s="235"/>
      <c r="N52" s="235"/>
      <c r="O52" s="235"/>
      <c r="P52" s="235"/>
      <c r="Q52" s="235"/>
      <c r="R52" s="235"/>
      <c r="S52" s="235"/>
      <c r="T52" s="235"/>
      <c r="U52" s="235"/>
      <c r="V52" s="235"/>
      <c r="W52" s="235"/>
      <c r="X52" s="235"/>
      <c r="Y52" s="235"/>
      <c r="Z52" s="235"/>
      <c r="AA52" s="235"/>
      <c r="AB52" s="235"/>
      <c r="AC52" s="235"/>
      <c r="AD52" s="235">
        <v>0.53646000000000005</v>
      </c>
      <c r="AE52" s="220">
        <f t="shared" si="68"/>
        <v>0.51313858000000001</v>
      </c>
      <c r="AF52" s="220">
        <f t="shared" si="69"/>
        <v>0</v>
      </c>
      <c r="AG52" s="220">
        <f t="shared" si="70"/>
        <v>1.6463580000000033E-2</v>
      </c>
      <c r="AH52" s="220">
        <f t="shared" si="71"/>
        <v>0.49667499999999998</v>
      </c>
      <c r="AI52" s="220">
        <f t="shared" si="72"/>
        <v>2E-3</v>
      </c>
      <c r="AJ52" s="235"/>
      <c r="AK52" s="235"/>
      <c r="AL52" s="235"/>
      <c r="AM52" s="235"/>
      <c r="AN52" s="235"/>
      <c r="AO52" s="235"/>
      <c r="AP52" s="235"/>
      <c r="AQ52" s="235"/>
      <c r="AR52" s="235"/>
      <c r="AS52" s="235"/>
      <c r="AT52" s="267">
        <v>0.51313858000000001</v>
      </c>
      <c r="AU52" s="235">
        <v>0</v>
      </c>
      <c r="AV52" s="235">
        <f t="shared" ref="AV52:AV55" si="73">AT52-AW52</f>
        <v>1.6463580000000033E-2</v>
      </c>
      <c r="AW52" s="235">
        <v>0.49667499999999998</v>
      </c>
      <c r="AX52" s="235">
        <v>2E-3</v>
      </c>
      <c r="AY52" s="235"/>
      <c r="AZ52" s="235"/>
      <c r="BA52" s="235"/>
      <c r="BB52" s="235"/>
      <c r="BC52" s="235"/>
    </row>
    <row r="53" spans="1:55" ht="20.100000000000001" customHeight="1">
      <c r="A53" s="275" t="s">
        <v>954</v>
      </c>
      <c r="B53" s="234" t="s">
        <v>932</v>
      </c>
      <c r="C53" s="225" t="s">
        <v>933</v>
      </c>
      <c r="D53" s="226">
        <f t="shared" si="62"/>
        <v>0.64375199999999999</v>
      </c>
      <c r="E53" s="220">
        <f t="shared" si="63"/>
        <v>0</v>
      </c>
      <c r="F53" s="220">
        <f t="shared" si="64"/>
        <v>0</v>
      </c>
      <c r="G53" s="220">
        <f t="shared" si="65"/>
        <v>0</v>
      </c>
      <c r="H53" s="220">
        <f t="shared" si="66"/>
        <v>0</v>
      </c>
      <c r="I53" s="220">
        <f t="shared" si="67"/>
        <v>0</v>
      </c>
      <c r="J53" s="235"/>
      <c r="K53" s="235"/>
      <c r="L53" s="235"/>
      <c r="M53" s="235"/>
      <c r="N53" s="235"/>
      <c r="O53" s="235"/>
      <c r="P53" s="235"/>
      <c r="Q53" s="235"/>
      <c r="R53" s="235"/>
      <c r="S53" s="235"/>
      <c r="T53" s="235"/>
      <c r="U53" s="235"/>
      <c r="V53" s="235"/>
      <c r="W53" s="235"/>
      <c r="X53" s="235"/>
      <c r="Y53" s="235"/>
      <c r="Z53" s="235"/>
      <c r="AA53" s="235"/>
      <c r="AB53" s="235"/>
      <c r="AC53" s="235"/>
      <c r="AD53" s="235">
        <v>0.53646000000000005</v>
      </c>
      <c r="AE53" s="220">
        <f t="shared" si="68"/>
        <v>0.51245739000000001</v>
      </c>
      <c r="AF53" s="220">
        <f t="shared" si="69"/>
        <v>0</v>
      </c>
      <c r="AG53" s="220">
        <f t="shared" si="70"/>
        <v>1.5782390000000035E-2</v>
      </c>
      <c r="AH53" s="220">
        <f t="shared" si="71"/>
        <v>0.49667499999999998</v>
      </c>
      <c r="AI53" s="220">
        <f t="shared" si="72"/>
        <v>2E-3</v>
      </c>
      <c r="AJ53" s="235"/>
      <c r="AK53" s="235"/>
      <c r="AL53" s="235"/>
      <c r="AM53" s="235"/>
      <c r="AN53" s="235"/>
      <c r="AO53" s="235"/>
      <c r="AP53" s="235"/>
      <c r="AQ53" s="235"/>
      <c r="AR53" s="235"/>
      <c r="AS53" s="235"/>
      <c r="AT53" s="267">
        <v>0.51245739000000001</v>
      </c>
      <c r="AU53" s="235">
        <v>0</v>
      </c>
      <c r="AV53" s="235">
        <f t="shared" si="73"/>
        <v>1.5782390000000035E-2</v>
      </c>
      <c r="AW53" s="235">
        <v>0.49667499999999998</v>
      </c>
      <c r="AX53" s="235">
        <v>2E-3</v>
      </c>
      <c r="AY53" s="235"/>
      <c r="AZ53" s="235"/>
      <c r="BA53" s="235"/>
      <c r="BB53" s="235"/>
      <c r="BC53" s="235"/>
    </row>
    <row r="54" spans="1:55" ht="20.100000000000001" customHeight="1">
      <c r="A54" s="275" t="s">
        <v>957</v>
      </c>
      <c r="B54" s="234" t="s">
        <v>935</v>
      </c>
      <c r="C54" s="225" t="s">
        <v>936</v>
      </c>
      <c r="D54" s="226">
        <f t="shared" si="62"/>
        <v>0.64375199999999999</v>
      </c>
      <c r="E54" s="220">
        <f t="shared" si="63"/>
        <v>0</v>
      </c>
      <c r="F54" s="220">
        <f t="shared" si="64"/>
        <v>0</v>
      </c>
      <c r="G54" s="220">
        <f t="shared" si="65"/>
        <v>0</v>
      </c>
      <c r="H54" s="220">
        <f t="shared" si="66"/>
        <v>0</v>
      </c>
      <c r="I54" s="220">
        <f t="shared" si="67"/>
        <v>0</v>
      </c>
      <c r="J54" s="235"/>
      <c r="K54" s="235"/>
      <c r="L54" s="235"/>
      <c r="M54" s="235"/>
      <c r="N54" s="235"/>
      <c r="O54" s="235"/>
      <c r="P54" s="235"/>
      <c r="Q54" s="235"/>
      <c r="R54" s="235"/>
      <c r="S54" s="235"/>
      <c r="T54" s="235"/>
      <c r="U54" s="235"/>
      <c r="V54" s="235"/>
      <c r="W54" s="235"/>
      <c r="X54" s="235"/>
      <c r="Y54" s="235"/>
      <c r="Z54" s="235"/>
      <c r="AA54" s="235"/>
      <c r="AB54" s="235"/>
      <c r="AC54" s="235"/>
      <c r="AD54" s="235">
        <v>0.53646000000000005</v>
      </c>
      <c r="AE54" s="220">
        <f t="shared" si="68"/>
        <v>0.51369838999999995</v>
      </c>
      <c r="AF54" s="220">
        <f t="shared" si="69"/>
        <v>0</v>
      </c>
      <c r="AG54" s="220">
        <f t="shared" si="70"/>
        <v>1.7023389999999972E-2</v>
      </c>
      <c r="AH54" s="220">
        <f t="shared" si="71"/>
        <v>0.49667499999999998</v>
      </c>
      <c r="AI54" s="220">
        <f t="shared" si="72"/>
        <v>2E-3</v>
      </c>
      <c r="AJ54" s="235"/>
      <c r="AK54" s="235"/>
      <c r="AL54" s="235"/>
      <c r="AM54" s="235"/>
      <c r="AN54" s="235"/>
      <c r="AO54" s="235"/>
      <c r="AP54" s="235"/>
      <c r="AQ54" s="235"/>
      <c r="AR54" s="235"/>
      <c r="AS54" s="235"/>
      <c r="AT54" s="267">
        <v>0.51369838999999995</v>
      </c>
      <c r="AU54" s="235">
        <v>0</v>
      </c>
      <c r="AV54" s="235">
        <f t="shared" si="73"/>
        <v>1.7023389999999972E-2</v>
      </c>
      <c r="AW54" s="235">
        <v>0.49667499999999998</v>
      </c>
      <c r="AX54" s="235">
        <v>2E-3</v>
      </c>
      <c r="AY54" s="235"/>
      <c r="AZ54" s="235"/>
      <c r="BA54" s="235"/>
      <c r="BB54" s="235"/>
      <c r="BC54" s="235"/>
    </row>
    <row r="55" spans="1:55" ht="20.100000000000001" customHeight="1">
      <c r="A55" s="275" t="s">
        <v>960</v>
      </c>
      <c r="B55" s="234" t="s">
        <v>938</v>
      </c>
      <c r="C55" s="225" t="s">
        <v>939</v>
      </c>
      <c r="D55" s="226">
        <f t="shared" si="62"/>
        <v>0.64375199999999999</v>
      </c>
      <c r="E55" s="220">
        <f t="shared" si="63"/>
        <v>0</v>
      </c>
      <c r="F55" s="220">
        <f t="shared" si="64"/>
        <v>0</v>
      </c>
      <c r="G55" s="220">
        <f t="shared" si="65"/>
        <v>0</v>
      </c>
      <c r="H55" s="220">
        <f t="shared" si="66"/>
        <v>0</v>
      </c>
      <c r="I55" s="220">
        <f t="shared" si="67"/>
        <v>0</v>
      </c>
      <c r="J55" s="235"/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5"/>
      <c r="AA55" s="235"/>
      <c r="AB55" s="235"/>
      <c r="AC55" s="235"/>
      <c r="AD55" s="235">
        <v>0.53646000000000005</v>
      </c>
      <c r="AE55" s="220">
        <f t="shared" si="68"/>
        <v>0.51369838999999995</v>
      </c>
      <c r="AF55" s="220">
        <f t="shared" si="69"/>
        <v>0</v>
      </c>
      <c r="AG55" s="220">
        <f t="shared" si="70"/>
        <v>1.7023389999999972E-2</v>
      </c>
      <c r="AH55" s="220">
        <f t="shared" si="71"/>
        <v>0.49667499999999998</v>
      </c>
      <c r="AI55" s="220">
        <f t="shared" si="72"/>
        <v>2E-3</v>
      </c>
      <c r="AJ55" s="235"/>
      <c r="AK55" s="235"/>
      <c r="AL55" s="235"/>
      <c r="AM55" s="235"/>
      <c r="AN55" s="235"/>
      <c r="AO55" s="235"/>
      <c r="AP55" s="235"/>
      <c r="AQ55" s="235"/>
      <c r="AR55" s="235"/>
      <c r="AS55" s="235"/>
      <c r="AT55" s="267">
        <v>0.51369838999999995</v>
      </c>
      <c r="AU55" s="235">
        <v>0</v>
      </c>
      <c r="AV55" s="235">
        <f t="shared" si="73"/>
        <v>1.7023389999999972E-2</v>
      </c>
      <c r="AW55" s="235">
        <v>0.49667499999999998</v>
      </c>
      <c r="AX55" s="235">
        <v>2E-3</v>
      </c>
      <c r="AY55" s="235"/>
      <c r="AZ55" s="235"/>
      <c r="BA55" s="235"/>
      <c r="BB55" s="235"/>
      <c r="BC55" s="235"/>
    </row>
    <row r="56" spans="1:55" ht="20.100000000000001" customHeight="1">
      <c r="A56" s="275" t="s">
        <v>963</v>
      </c>
      <c r="B56" s="234" t="s">
        <v>941</v>
      </c>
      <c r="C56" s="225" t="s">
        <v>942</v>
      </c>
      <c r="D56" s="226">
        <f t="shared" si="62"/>
        <v>0.52691999999999994</v>
      </c>
      <c r="E56" s="220">
        <f t="shared" si="63"/>
        <v>0</v>
      </c>
      <c r="F56" s="220">
        <f t="shared" si="64"/>
        <v>0</v>
      </c>
      <c r="G56" s="220">
        <f t="shared" si="65"/>
        <v>0</v>
      </c>
      <c r="H56" s="220">
        <f t="shared" si="66"/>
        <v>0</v>
      </c>
      <c r="I56" s="220">
        <f t="shared" si="67"/>
        <v>0</v>
      </c>
      <c r="J56" s="235"/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35"/>
      <c r="AA56" s="235"/>
      <c r="AB56" s="235"/>
      <c r="AC56" s="235"/>
      <c r="AD56" s="235">
        <v>0.43909999999999999</v>
      </c>
      <c r="AE56" s="220">
        <f t="shared" si="68"/>
        <v>0.42080079999999992</v>
      </c>
      <c r="AF56" s="220">
        <f t="shared" si="69"/>
        <v>0</v>
      </c>
      <c r="AG56" s="220">
        <f t="shared" si="70"/>
        <v>1.7340799999999934E-2</v>
      </c>
      <c r="AH56" s="220">
        <f>AM56+AR56+AW56+BB56</f>
        <v>0.40345999999999999</v>
      </c>
      <c r="AI56" s="220">
        <f t="shared" si="72"/>
        <v>1.8E-3</v>
      </c>
      <c r="AJ56" s="235"/>
      <c r="AK56" s="235"/>
      <c r="AL56" s="235"/>
      <c r="AM56" s="235"/>
      <c r="AN56" s="235"/>
      <c r="AO56" s="235"/>
      <c r="AP56" s="235"/>
      <c r="AQ56" s="235"/>
      <c r="AR56" s="235"/>
      <c r="AS56" s="235"/>
      <c r="AT56" s="267">
        <v>0.42080079999999992</v>
      </c>
      <c r="AU56" s="235">
        <v>0</v>
      </c>
      <c r="AV56" s="235">
        <f>AT56-AW56</f>
        <v>1.7340799999999934E-2</v>
      </c>
      <c r="AW56" s="235">
        <v>0.40345999999999999</v>
      </c>
      <c r="AX56" s="235">
        <v>1.8E-3</v>
      </c>
      <c r="AY56" s="235"/>
      <c r="AZ56" s="235"/>
      <c r="BA56" s="235"/>
      <c r="BB56" s="235"/>
      <c r="BC56" s="235"/>
    </row>
    <row r="57" spans="1:55" ht="20.100000000000001" customHeight="1">
      <c r="A57" s="275" t="s">
        <v>966</v>
      </c>
      <c r="B57" s="234" t="s">
        <v>944</v>
      </c>
      <c r="C57" s="225" t="s">
        <v>945</v>
      </c>
      <c r="D57" s="226">
        <f t="shared" si="62"/>
        <v>0.52691999999999994</v>
      </c>
      <c r="E57" s="220">
        <f t="shared" si="63"/>
        <v>0</v>
      </c>
      <c r="F57" s="220">
        <f t="shared" si="64"/>
        <v>0</v>
      </c>
      <c r="G57" s="220">
        <f t="shared" si="65"/>
        <v>0</v>
      </c>
      <c r="H57" s="220">
        <f t="shared" si="66"/>
        <v>0</v>
      </c>
      <c r="I57" s="220">
        <f t="shared" si="67"/>
        <v>0</v>
      </c>
      <c r="J57" s="235"/>
      <c r="K57" s="235"/>
      <c r="L57" s="235"/>
      <c r="M57" s="235"/>
      <c r="N57" s="235"/>
      <c r="O57" s="235"/>
      <c r="P57" s="235"/>
      <c r="Q57" s="235"/>
      <c r="R57" s="235"/>
      <c r="S57" s="235"/>
      <c r="T57" s="235"/>
      <c r="U57" s="235"/>
      <c r="V57" s="235"/>
      <c r="W57" s="235"/>
      <c r="X57" s="235"/>
      <c r="Y57" s="235"/>
      <c r="Z57" s="235"/>
      <c r="AA57" s="235"/>
      <c r="AB57" s="235"/>
      <c r="AC57" s="235"/>
      <c r="AD57" s="235">
        <v>0.43909999999999999</v>
      </c>
      <c r="AE57" s="220">
        <f t="shared" si="68"/>
        <v>0.42048144000000004</v>
      </c>
      <c r="AF57" s="220">
        <f t="shared" si="69"/>
        <v>0</v>
      </c>
      <c r="AG57" s="220">
        <f t="shared" si="70"/>
        <v>1.7021440000000054E-2</v>
      </c>
      <c r="AH57" s="220">
        <f>AM57+AR57+AW57+BB57</f>
        <v>0.40345999999999999</v>
      </c>
      <c r="AI57" s="220">
        <f t="shared" si="72"/>
        <v>1.8E-3</v>
      </c>
      <c r="AJ57" s="235"/>
      <c r="AK57" s="235"/>
      <c r="AL57" s="235"/>
      <c r="AM57" s="235"/>
      <c r="AN57" s="235"/>
      <c r="AO57" s="235"/>
      <c r="AP57" s="235"/>
      <c r="AQ57" s="235"/>
      <c r="AR57" s="235"/>
      <c r="AS57" s="235"/>
      <c r="AT57" s="267">
        <v>0.42048144000000004</v>
      </c>
      <c r="AU57" s="235">
        <v>0</v>
      </c>
      <c r="AV57" s="235">
        <f t="shared" ref="AV57:AV68" si="74">AT57-AW57</f>
        <v>1.7021440000000054E-2</v>
      </c>
      <c r="AW57" s="235">
        <v>0.40345999999999999</v>
      </c>
      <c r="AX57" s="235">
        <v>1.8E-3</v>
      </c>
      <c r="AY57" s="235"/>
      <c r="AZ57" s="235"/>
      <c r="BA57" s="235"/>
      <c r="BB57" s="235"/>
      <c r="BC57" s="235"/>
    </row>
    <row r="58" spans="1:55" ht="20.100000000000001" customHeight="1">
      <c r="A58" s="275" t="s">
        <v>969</v>
      </c>
      <c r="B58" s="234" t="s">
        <v>947</v>
      </c>
      <c r="C58" s="225" t="s">
        <v>948</v>
      </c>
      <c r="D58" s="226">
        <f t="shared" si="62"/>
        <v>0.52691999999999994</v>
      </c>
      <c r="E58" s="220">
        <f t="shared" si="63"/>
        <v>0</v>
      </c>
      <c r="F58" s="220">
        <f t="shared" si="64"/>
        <v>0</v>
      </c>
      <c r="G58" s="220">
        <f t="shared" si="65"/>
        <v>0</v>
      </c>
      <c r="H58" s="220">
        <f t="shared" si="66"/>
        <v>0</v>
      </c>
      <c r="I58" s="220">
        <f t="shared" si="67"/>
        <v>0</v>
      </c>
      <c r="J58" s="235"/>
      <c r="K58" s="235"/>
      <c r="L58" s="235"/>
      <c r="M58" s="235"/>
      <c r="N58" s="235"/>
      <c r="O58" s="235"/>
      <c r="P58" s="235"/>
      <c r="Q58" s="235"/>
      <c r="R58" s="235"/>
      <c r="S58" s="235"/>
      <c r="T58" s="235"/>
      <c r="U58" s="235"/>
      <c r="V58" s="235"/>
      <c r="W58" s="235"/>
      <c r="X58" s="235"/>
      <c r="Y58" s="235"/>
      <c r="Z58" s="235"/>
      <c r="AA58" s="235"/>
      <c r="AB58" s="235"/>
      <c r="AC58" s="235"/>
      <c r="AD58" s="235">
        <v>0.43909999999999999</v>
      </c>
      <c r="AE58" s="220">
        <f t="shared" si="68"/>
        <v>0.42048144000000004</v>
      </c>
      <c r="AF58" s="220">
        <f t="shared" si="69"/>
        <v>0</v>
      </c>
      <c r="AG58" s="220">
        <f t="shared" si="70"/>
        <v>1.7021440000000054E-2</v>
      </c>
      <c r="AH58" s="220">
        <f t="shared" si="71"/>
        <v>0.40345999999999999</v>
      </c>
      <c r="AI58" s="220">
        <f t="shared" si="72"/>
        <v>1.8E-3</v>
      </c>
      <c r="AJ58" s="235"/>
      <c r="AK58" s="235"/>
      <c r="AL58" s="235"/>
      <c r="AM58" s="235"/>
      <c r="AN58" s="235"/>
      <c r="AO58" s="235"/>
      <c r="AP58" s="235"/>
      <c r="AQ58" s="235"/>
      <c r="AR58" s="235"/>
      <c r="AS58" s="235"/>
      <c r="AT58" s="267">
        <v>0.42048144000000004</v>
      </c>
      <c r="AU58" s="235">
        <v>0</v>
      </c>
      <c r="AV58" s="235">
        <f t="shared" si="74"/>
        <v>1.7021440000000054E-2</v>
      </c>
      <c r="AW58" s="235">
        <v>0.40345999999999999</v>
      </c>
      <c r="AX58" s="235">
        <v>1.8E-3</v>
      </c>
      <c r="AY58" s="235"/>
      <c r="AZ58" s="235"/>
      <c r="BA58" s="235"/>
      <c r="BB58" s="235"/>
      <c r="BC58" s="235"/>
    </row>
    <row r="59" spans="1:55" ht="20.100000000000001" customHeight="1">
      <c r="A59" s="275" t="s">
        <v>972</v>
      </c>
      <c r="B59" s="234" t="s">
        <v>950</v>
      </c>
      <c r="C59" s="225" t="s">
        <v>951</v>
      </c>
      <c r="D59" s="226">
        <f t="shared" si="62"/>
        <v>0.52691999999999994</v>
      </c>
      <c r="E59" s="220">
        <f t="shared" si="63"/>
        <v>0</v>
      </c>
      <c r="F59" s="220">
        <f t="shared" si="64"/>
        <v>0</v>
      </c>
      <c r="G59" s="220">
        <f t="shared" si="65"/>
        <v>0</v>
      </c>
      <c r="H59" s="220">
        <f t="shared" si="66"/>
        <v>0</v>
      </c>
      <c r="I59" s="220">
        <f t="shared" si="67"/>
        <v>0</v>
      </c>
      <c r="J59" s="235"/>
      <c r="K59" s="235"/>
      <c r="L59" s="235"/>
      <c r="M59" s="235"/>
      <c r="N59" s="235"/>
      <c r="O59" s="235"/>
      <c r="P59" s="235"/>
      <c r="Q59" s="235"/>
      <c r="R59" s="235"/>
      <c r="S59" s="235"/>
      <c r="T59" s="235"/>
      <c r="U59" s="235"/>
      <c r="V59" s="235"/>
      <c r="W59" s="235"/>
      <c r="X59" s="235"/>
      <c r="Y59" s="235"/>
      <c r="Z59" s="235"/>
      <c r="AA59" s="235"/>
      <c r="AB59" s="235"/>
      <c r="AC59" s="235"/>
      <c r="AD59" s="235">
        <v>0.43909999999999999</v>
      </c>
      <c r="AE59" s="220">
        <f t="shared" si="68"/>
        <v>0.41749943000000006</v>
      </c>
      <c r="AF59" s="220">
        <f t="shared" si="69"/>
        <v>0</v>
      </c>
      <c r="AG59" s="220">
        <f t="shared" si="70"/>
        <v>1.4039430000000075E-2</v>
      </c>
      <c r="AH59" s="220">
        <f t="shared" si="71"/>
        <v>0.40345999999999999</v>
      </c>
      <c r="AI59" s="220">
        <f t="shared" si="72"/>
        <v>1.8E-3</v>
      </c>
      <c r="AJ59" s="235"/>
      <c r="AK59" s="235"/>
      <c r="AL59" s="235"/>
      <c r="AM59" s="235"/>
      <c r="AN59" s="235"/>
      <c r="AO59" s="235"/>
      <c r="AP59" s="235"/>
      <c r="AQ59" s="235"/>
      <c r="AR59" s="235"/>
      <c r="AS59" s="235"/>
      <c r="AT59" s="267">
        <v>0.41749943000000006</v>
      </c>
      <c r="AU59" s="235">
        <v>0</v>
      </c>
      <c r="AV59" s="235">
        <f t="shared" si="74"/>
        <v>1.4039430000000075E-2</v>
      </c>
      <c r="AW59" s="235">
        <v>0.40345999999999999</v>
      </c>
      <c r="AX59" s="235">
        <v>1.8E-3</v>
      </c>
      <c r="AY59" s="235"/>
      <c r="AZ59" s="235"/>
      <c r="BA59" s="235"/>
      <c r="BB59" s="235"/>
      <c r="BC59" s="235"/>
    </row>
    <row r="60" spans="1:55" ht="20.100000000000001" customHeight="1">
      <c r="A60" s="275" t="s">
        <v>975</v>
      </c>
      <c r="B60" s="234" t="s">
        <v>950</v>
      </c>
      <c r="C60" s="225" t="s">
        <v>953</v>
      </c>
      <c r="D60" s="226">
        <f t="shared" si="62"/>
        <v>0.52691999999999994</v>
      </c>
      <c r="E60" s="220">
        <f t="shared" si="63"/>
        <v>0</v>
      </c>
      <c r="F60" s="220">
        <f t="shared" si="64"/>
        <v>0</v>
      </c>
      <c r="G60" s="220">
        <f t="shared" si="65"/>
        <v>0</v>
      </c>
      <c r="H60" s="220">
        <f t="shared" si="66"/>
        <v>0</v>
      </c>
      <c r="I60" s="220">
        <f t="shared" si="67"/>
        <v>0</v>
      </c>
      <c r="J60" s="235"/>
      <c r="K60" s="235"/>
      <c r="L60" s="235"/>
      <c r="M60" s="235"/>
      <c r="N60" s="235"/>
      <c r="O60" s="235"/>
      <c r="P60" s="235"/>
      <c r="Q60" s="235"/>
      <c r="R60" s="235"/>
      <c r="S60" s="235"/>
      <c r="T60" s="235"/>
      <c r="U60" s="235"/>
      <c r="V60" s="235"/>
      <c r="W60" s="235"/>
      <c r="X60" s="235"/>
      <c r="Y60" s="235"/>
      <c r="Z60" s="235"/>
      <c r="AA60" s="235"/>
      <c r="AB60" s="235"/>
      <c r="AC60" s="235"/>
      <c r="AD60" s="235">
        <v>0.43909999999999999</v>
      </c>
      <c r="AE60" s="220">
        <f t="shared" si="68"/>
        <v>0.41749943000000006</v>
      </c>
      <c r="AF60" s="220">
        <f t="shared" si="69"/>
        <v>0</v>
      </c>
      <c r="AG60" s="220">
        <f t="shared" si="70"/>
        <v>1.4039430000000075E-2</v>
      </c>
      <c r="AH60" s="220">
        <f t="shared" si="71"/>
        <v>0.40345999999999999</v>
      </c>
      <c r="AI60" s="220">
        <f t="shared" si="72"/>
        <v>1.8E-3</v>
      </c>
      <c r="AJ60" s="235"/>
      <c r="AK60" s="235"/>
      <c r="AL60" s="235"/>
      <c r="AM60" s="235"/>
      <c r="AN60" s="235"/>
      <c r="AO60" s="235"/>
      <c r="AP60" s="235"/>
      <c r="AQ60" s="235"/>
      <c r="AR60" s="235"/>
      <c r="AS60" s="235"/>
      <c r="AT60" s="267">
        <v>0.41749943000000006</v>
      </c>
      <c r="AU60" s="235">
        <v>0</v>
      </c>
      <c r="AV60" s="235">
        <f t="shared" si="74"/>
        <v>1.4039430000000075E-2</v>
      </c>
      <c r="AW60" s="235">
        <v>0.40345999999999999</v>
      </c>
      <c r="AX60" s="235">
        <v>1.8E-3</v>
      </c>
      <c r="AY60" s="235"/>
      <c r="AZ60" s="235"/>
      <c r="BA60" s="235"/>
      <c r="BB60" s="235"/>
      <c r="BC60" s="235"/>
    </row>
    <row r="61" spans="1:55" ht="20.100000000000001" customHeight="1">
      <c r="A61" s="275" t="s">
        <v>1060</v>
      </c>
      <c r="B61" s="234" t="s">
        <v>955</v>
      </c>
      <c r="C61" s="225" t="s">
        <v>956</v>
      </c>
      <c r="D61" s="226">
        <f t="shared" si="62"/>
        <v>0.52691999999999994</v>
      </c>
      <c r="E61" s="220">
        <f t="shared" si="63"/>
        <v>0</v>
      </c>
      <c r="F61" s="220">
        <f t="shared" si="64"/>
        <v>0</v>
      </c>
      <c r="G61" s="220">
        <f t="shared" si="65"/>
        <v>0</v>
      </c>
      <c r="H61" s="220">
        <f t="shared" si="66"/>
        <v>0</v>
      </c>
      <c r="I61" s="220">
        <f t="shared" si="67"/>
        <v>0</v>
      </c>
      <c r="J61" s="235"/>
      <c r="K61" s="235"/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>
        <v>0.43909999999999999</v>
      </c>
      <c r="AE61" s="220">
        <f t="shared" si="68"/>
        <v>0.41867351999999997</v>
      </c>
      <c r="AF61" s="220">
        <f t="shared" si="69"/>
        <v>0</v>
      </c>
      <c r="AG61" s="220">
        <f t="shared" si="70"/>
        <v>1.521351999999998E-2</v>
      </c>
      <c r="AH61" s="220">
        <f t="shared" si="71"/>
        <v>0.40345999999999999</v>
      </c>
      <c r="AI61" s="220">
        <f t="shared" si="72"/>
        <v>1.8E-3</v>
      </c>
      <c r="AJ61" s="235"/>
      <c r="AK61" s="235"/>
      <c r="AL61" s="235"/>
      <c r="AM61" s="235"/>
      <c r="AN61" s="235"/>
      <c r="AO61" s="235"/>
      <c r="AP61" s="235"/>
      <c r="AQ61" s="235"/>
      <c r="AR61" s="235"/>
      <c r="AS61" s="235"/>
      <c r="AT61" s="267">
        <v>0.41867351999999997</v>
      </c>
      <c r="AU61" s="235">
        <v>0</v>
      </c>
      <c r="AV61" s="235">
        <f t="shared" si="74"/>
        <v>1.521351999999998E-2</v>
      </c>
      <c r="AW61" s="235">
        <v>0.40345999999999999</v>
      </c>
      <c r="AX61" s="235">
        <v>1.8E-3</v>
      </c>
      <c r="AY61" s="235"/>
      <c r="AZ61" s="235"/>
      <c r="BA61" s="235"/>
      <c r="BB61" s="235"/>
      <c r="BC61" s="235"/>
    </row>
    <row r="62" spans="1:55" ht="20.100000000000001" customHeight="1">
      <c r="A62" s="275" t="s">
        <v>1106</v>
      </c>
      <c r="B62" s="234" t="s">
        <v>958</v>
      </c>
      <c r="C62" s="225" t="s">
        <v>959</v>
      </c>
      <c r="D62" s="226">
        <f t="shared" si="62"/>
        <v>0.52691999999999994</v>
      </c>
      <c r="E62" s="220">
        <f t="shared" si="63"/>
        <v>0</v>
      </c>
      <c r="F62" s="220">
        <f t="shared" si="64"/>
        <v>0</v>
      </c>
      <c r="G62" s="220">
        <f t="shared" si="65"/>
        <v>0</v>
      </c>
      <c r="H62" s="220">
        <f t="shared" si="66"/>
        <v>0</v>
      </c>
      <c r="I62" s="220">
        <f t="shared" si="67"/>
        <v>0</v>
      </c>
      <c r="J62" s="235"/>
      <c r="K62" s="235"/>
      <c r="L62" s="235"/>
      <c r="M62" s="235"/>
      <c r="N62" s="235"/>
      <c r="O62" s="235"/>
      <c r="P62" s="235"/>
      <c r="Q62" s="235"/>
      <c r="R62" s="235"/>
      <c r="S62" s="235"/>
      <c r="T62" s="235"/>
      <c r="U62" s="235"/>
      <c r="V62" s="235"/>
      <c r="W62" s="235"/>
      <c r="X62" s="235"/>
      <c r="Y62" s="235"/>
      <c r="Z62" s="235"/>
      <c r="AA62" s="235"/>
      <c r="AB62" s="235"/>
      <c r="AC62" s="235"/>
      <c r="AD62" s="235">
        <v>0.43909999999999999</v>
      </c>
      <c r="AE62" s="220">
        <f t="shared" si="68"/>
        <v>0.41867351999999997</v>
      </c>
      <c r="AF62" s="220">
        <f t="shared" si="69"/>
        <v>0</v>
      </c>
      <c r="AG62" s="220">
        <f t="shared" si="70"/>
        <v>1.521351999999998E-2</v>
      </c>
      <c r="AH62" s="220">
        <f t="shared" si="71"/>
        <v>0.40345999999999999</v>
      </c>
      <c r="AI62" s="220">
        <f t="shared" si="72"/>
        <v>1.8E-3</v>
      </c>
      <c r="AJ62" s="235"/>
      <c r="AK62" s="235"/>
      <c r="AL62" s="235"/>
      <c r="AM62" s="235"/>
      <c r="AN62" s="235"/>
      <c r="AO62" s="235"/>
      <c r="AP62" s="235"/>
      <c r="AQ62" s="235"/>
      <c r="AR62" s="235"/>
      <c r="AS62" s="235"/>
      <c r="AT62" s="267">
        <v>0.41867351999999997</v>
      </c>
      <c r="AU62" s="235">
        <v>0</v>
      </c>
      <c r="AV62" s="235">
        <f t="shared" si="74"/>
        <v>1.521351999999998E-2</v>
      </c>
      <c r="AW62" s="235">
        <v>0.40345999999999999</v>
      </c>
      <c r="AX62" s="235">
        <v>1.8E-3</v>
      </c>
      <c r="AY62" s="235"/>
      <c r="AZ62" s="235"/>
      <c r="BA62" s="235"/>
      <c r="BB62" s="235"/>
      <c r="BC62" s="235"/>
    </row>
    <row r="63" spans="1:55" ht="20.100000000000001" customHeight="1">
      <c r="A63" s="275" t="s">
        <v>1107</v>
      </c>
      <c r="B63" s="234" t="s">
        <v>961</v>
      </c>
      <c r="C63" s="225" t="s">
        <v>962</v>
      </c>
      <c r="D63" s="226">
        <f t="shared" si="62"/>
        <v>0.39716399999999996</v>
      </c>
      <c r="E63" s="220">
        <f t="shared" si="63"/>
        <v>0</v>
      </c>
      <c r="F63" s="220">
        <f t="shared" si="64"/>
        <v>0</v>
      </c>
      <c r="G63" s="220">
        <f t="shared" si="65"/>
        <v>0</v>
      </c>
      <c r="H63" s="220">
        <f t="shared" si="66"/>
        <v>0</v>
      </c>
      <c r="I63" s="220">
        <f t="shared" si="67"/>
        <v>0</v>
      </c>
      <c r="J63" s="235"/>
      <c r="K63" s="235"/>
      <c r="L63" s="235"/>
      <c r="M63" s="235"/>
      <c r="N63" s="235"/>
      <c r="O63" s="235"/>
      <c r="P63" s="235"/>
      <c r="Q63" s="235"/>
      <c r="R63" s="235"/>
      <c r="S63" s="235"/>
      <c r="T63" s="235"/>
      <c r="U63" s="235"/>
      <c r="V63" s="235"/>
      <c r="W63" s="235"/>
      <c r="X63" s="235"/>
      <c r="Y63" s="235"/>
      <c r="Z63" s="235"/>
      <c r="AA63" s="235"/>
      <c r="AB63" s="235"/>
      <c r="AC63" s="235"/>
      <c r="AD63" s="235">
        <v>0.33096999999999999</v>
      </c>
      <c r="AE63" s="220">
        <f t="shared" si="68"/>
        <v>0.31258753</v>
      </c>
      <c r="AF63" s="220">
        <f t="shared" si="69"/>
        <v>0</v>
      </c>
      <c r="AG63" s="220">
        <f t="shared" si="70"/>
        <v>1.3642529999999986E-2</v>
      </c>
      <c r="AH63" s="220">
        <f t="shared" si="71"/>
        <v>0.29894500000000002</v>
      </c>
      <c r="AI63" s="220">
        <f t="shared" si="72"/>
        <v>1.8E-3</v>
      </c>
      <c r="AJ63" s="235"/>
      <c r="AK63" s="235"/>
      <c r="AL63" s="235"/>
      <c r="AM63" s="235"/>
      <c r="AN63" s="235"/>
      <c r="AO63" s="235"/>
      <c r="AP63" s="235"/>
      <c r="AQ63" s="235"/>
      <c r="AR63" s="235"/>
      <c r="AS63" s="235"/>
      <c r="AT63" s="267">
        <v>0.31258753</v>
      </c>
      <c r="AU63" s="235">
        <v>0</v>
      </c>
      <c r="AV63" s="235">
        <f t="shared" si="74"/>
        <v>1.3642529999999986E-2</v>
      </c>
      <c r="AW63" s="235">
        <v>0.29894500000000002</v>
      </c>
      <c r="AX63" s="235">
        <v>1.8E-3</v>
      </c>
      <c r="AY63" s="235"/>
      <c r="AZ63" s="235"/>
      <c r="BA63" s="235"/>
      <c r="BB63" s="235"/>
      <c r="BC63" s="235"/>
    </row>
    <row r="64" spans="1:55" ht="20.100000000000001" customHeight="1">
      <c r="A64" s="275" t="s">
        <v>1108</v>
      </c>
      <c r="B64" s="234" t="s">
        <v>964</v>
      </c>
      <c r="C64" s="225" t="s">
        <v>965</v>
      </c>
      <c r="D64" s="226">
        <f t="shared" si="62"/>
        <v>0.29278799999999999</v>
      </c>
      <c r="E64" s="220">
        <f t="shared" si="63"/>
        <v>0</v>
      </c>
      <c r="F64" s="220">
        <f t="shared" si="64"/>
        <v>0</v>
      </c>
      <c r="G64" s="220">
        <f t="shared" si="65"/>
        <v>0</v>
      </c>
      <c r="H64" s="220">
        <f t="shared" si="66"/>
        <v>0</v>
      </c>
      <c r="I64" s="220">
        <f t="shared" si="67"/>
        <v>0</v>
      </c>
      <c r="J64" s="235"/>
      <c r="K64" s="235"/>
      <c r="L64" s="235"/>
      <c r="M64" s="235"/>
      <c r="N64" s="235"/>
      <c r="O64" s="235"/>
      <c r="P64" s="235"/>
      <c r="Q64" s="235"/>
      <c r="R64" s="235"/>
      <c r="S64" s="235"/>
      <c r="T64" s="235"/>
      <c r="U64" s="235"/>
      <c r="V64" s="235"/>
      <c r="W64" s="235"/>
      <c r="X64" s="235"/>
      <c r="Y64" s="235"/>
      <c r="Z64" s="235"/>
      <c r="AA64" s="235"/>
      <c r="AB64" s="235"/>
      <c r="AC64" s="235"/>
      <c r="AD64" s="235">
        <v>0.24398999999999998</v>
      </c>
      <c r="AE64" s="220">
        <f t="shared" si="68"/>
        <v>0.22723032000000001</v>
      </c>
      <c r="AF64" s="220">
        <f t="shared" si="69"/>
        <v>0</v>
      </c>
      <c r="AG64" s="220">
        <f t="shared" si="70"/>
        <v>1.5265320000000027E-2</v>
      </c>
      <c r="AH64" s="220">
        <f t="shared" si="71"/>
        <v>0.21196499999999999</v>
      </c>
      <c r="AI64" s="220">
        <f t="shared" si="72"/>
        <v>1.8E-3</v>
      </c>
      <c r="AJ64" s="235"/>
      <c r="AK64" s="235"/>
      <c r="AL64" s="235"/>
      <c r="AM64" s="235"/>
      <c r="AN64" s="235"/>
      <c r="AO64" s="235"/>
      <c r="AP64" s="235"/>
      <c r="AQ64" s="235"/>
      <c r="AR64" s="235"/>
      <c r="AS64" s="235"/>
      <c r="AT64" s="267">
        <v>0.22723032000000001</v>
      </c>
      <c r="AU64" s="235">
        <v>0</v>
      </c>
      <c r="AV64" s="235">
        <f t="shared" si="74"/>
        <v>1.5265320000000027E-2</v>
      </c>
      <c r="AW64" s="235">
        <v>0.21196499999999999</v>
      </c>
      <c r="AX64" s="235">
        <v>1.8E-3</v>
      </c>
      <c r="AY64" s="235"/>
      <c r="AZ64" s="235"/>
      <c r="BA64" s="235"/>
      <c r="BB64" s="235"/>
      <c r="BC64" s="235"/>
    </row>
    <row r="65" spans="1:55" ht="20.100000000000001" customHeight="1">
      <c r="A65" s="275" t="s">
        <v>1109</v>
      </c>
      <c r="B65" s="234" t="s">
        <v>967</v>
      </c>
      <c r="C65" s="225" t="s">
        <v>968</v>
      </c>
      <c r="D65" s="226">
        <f t="shared" si="62"/>
        <v>0.29278799999999999</v>
      </c>
      <c r="E65" s="220">
        <f t="shared" si="7"/>
        <v>0</v>
      </c>
      <c r="F65" s="220">
        <f t="shared" si="8"/>
        <v>0</v>
      </c>
      <c r="G65" s="220">
        <f t="shared" si="9"/>
        <v>0</v>
      </c>
      <c r="H65" s="220">
        <f t="shared" si="10"/>
        <v>0</v>
      </c>
      <c r="I65" s="220">
        <f t="shared" si="11"/>
        <v>0</v>
      </c>
      <c r="J65" s="227"/>
      <c r="K65" s="227"/>
      <c r="L65" s="227"/>
      <c r="M65" s="227"/>
      <c r="N65" s="227"/>
      <c r="O65" s="227"/>
      <c r="P65" s="227"/>
      <c r="Q65" s="227"/>
      <c r="R65" s="227"/>
      <c r="S65" s="227"/>
      <c r="T65" s="227"/>
      <c r="U65" s="227"/>
      <c r="V65" s="227"/>
      <c r="W65" s="227"/>
      <c r="X65" s="227"/>
      <c r="Y65" s="227"/>
      <c r="Z65" s="227"/>
      <c r="AA65" s="227"/>
      <c r="AB65" s="227"/>
      <c r="AC65" s="227"/>
      <c r="AD65" s="227">
        <v>0.24398999999999998</v>
      </c>
      <c r="AE65" s="220">
        <f t="shared" si="13"/>
        <v>0.22723032000000001</v>
      </c>
      <c r="AF65" s="220">
        <f t="shared" si="14"/>
        <v>0</v>
      </c>
      <c r="AG65" s="220">
        <f t="shared" si="15"/>
        <v>1.5265320000000027E-2</v>
      </c>
      <c r="AH65" s="220">
        <f t="shared" si="16"/>
        <v>0.21196499999999999</v>
      </c>
      <c r="AI65" s="220">
        <f t="shared" si="17"/>
        <v>1.8E-3</v>
      </c>
      <c r="AJ65" s="227"/>
      <c r="AK65" s="227"/>
      <c r="AL65" s="227"/>
      <c r="AM65" s="227"/>
      <c r="AN65" s="227"/>
      <c r="AO65" s="227"/>
      <c r="AP65" s="227"/>
      <c r="AQ65" s="227"/>
      <c r="AR65" s="227"/>
      <c r="AS65" s="227"/>
      <c r="AT65" s="267">
        <v>0.22723032000000001</v>
      </c>
      <c r="AU65" s="235">
        <v>0</v>
      </c>
      <c r="AV65" s="235">
        <f t="shared" si="74"/>
        <v>1.5265320000000027E-2</v>
      </c>
      <c r="AW65" s="235">
        <v>0.21196499999999999</v>
      </c>
      <c r="AX65" s="235">
        <v>1.8E-3</v>
      </c>
      <c r="AY65" s="227"/>
      <c r="AZ65" s="227"/>
      <c r="BA65" s="227"/>
      <c r="BB65" s="227"/>
      <c r="BC65" s="227"/>
    </row>
    <row r="66" spans="1:55" ht="20.100000000000001" customHeight="1">
      <c r="A66" s="275" t="s">
        <v>1110</v>
      </c>
      <c r="B66" s="234" t="s">
        <v>970</v>
      </c>
      <c r="C66" s="225" t="s">
        <v>971</v>
      </c>
      <c r="D66" s="226">
        <f t="shared" si="62"/>
        <v>0.30548400000000003</v>
      </c>
      <c r="E66" s="220">
        <f t="shared" si="7"/>
        <v>0</v>
      </c>
      <c r="F66" s="220">
        <f t="shared" si="8"/>
        <v>0</v>
      </c>
      <c r="G66" s="220">
        <f t="shared" si="9"/>
        <v>0</v>
      </c>
      <c r="H66" s="220">
        <f t="shared" si="10"/>
        <v>0</v>
      </c>
      <c r="I66" s="220">
        <f t="shared" si="11"/>
        <v>0</v>
      </c>
      <c r="J66" s="235"/>
      <c r="K66" s="235"/>
      <c r="L66" s="235"/>
      <c r="M66" s="235"/>
      <c r="N66" s="235"/>
      <c r="O66" s="235"/>
      <c r="P66" s="235"/>
      <c r="Q66" s="235"/>
      <c r="R66" s="235"/>
      <c r="S66" s="235"/>
      <c r="T66" s="235"/>
      <c r="U66" s="235"/>
      <c r="V66" s="235"/>
      <c r="W66" s="235"/>
      <c r="X66" s="235"/>
      <c r="Y66" s="235"/>
      <c r="Z66" s="235"/>
      <c r="AA66" s="235"/>
      <c r="AB66" s="235"/>
      <c r="AC66" s="235"/>
      <c r="AD66" s="235">
        <v>0.25457000000000002</v>
      </c>
      <c r="AE66" s="220">
        <f t="shared" si="13"/>
        <v>0.23995683333333334</v>
      </c>
      <c r="AF66" s="220">
        <f t="shared" si="14"/>
        <v>0</v>
      </c>
      <c r="AG66" s="220">
        <f t="shared" si="15"/>
        <v>2.7991833333333355E-2</v>
      </c>
      <c r="AH66" s="220">
        <f t="shared" si="16"/>
        <v>0.21196499999999999</v>
      </c>
      <c r="AI66" s="220">
        <f t="shared" si="17"/>
        <v>1.8E-3</v>
      </c>
      <c r="AJ66" s="235"/>
      <c r="AK66" s="235"/>
      <c r="AL66" s="235"/>
      <c r="AM66" s="235"/>
      <c r="AN66" s="235"/>
      <c r="AO66" s="235"/>
      <c r="AP66" s="235"/>
      <c r="AQ66" s="235"/>
      <c r="AR66" s="235"/>
      <c r="AS66" s="235"/>
      <c r="AT66" s="267">
        <v>0.23995683333333334</v>
      </c>
      <c r="AU66" s="235">
        <v>0</v>
      </c>
      <c r="AV66" s="235">
        <f t="shared" si="74"/>
        <v>2.7991833333333355E-2</v>
      </c>
      <c r="AW66" s="235">
        <v>0.21196499999999999</v>
      </c>
      <c r="AX66" s="235">
        <v>1.8E-3</v>
      </c>
      <c r="AY66" s="235"/>
      <c r="AZ66" s="235"/>
      <c r="BA66" s="235"/>
      <c r="BB66" s="235"/>
      <c r="BC66" s="235"/>
    </row>
    <row r="67" spans="1:55" ht="20.100000000000001" customHeight="1">
      <c r="A67" s="275" t="s">
        <v>1111</v>
      </c>
      <c r="B67" s="234" t="s">
        <v>973</v>
      </c>
      <c r="C67" s="225" t="s">
        <v>974</v>
      </c>
      <c r="D67" s="226">
        <f t="shared" si="62"/>
        <v>0.41776799999999997</v>
      </c>
      <c r="E67" s="220">
        <f t="shared" ref="E67:E68" si="75">J67+O67+T67+Y67</f>
        <v>0</v>
      </c>
      <c r="F67" s="220">
        <f t="shared" ref="F67:F70" si="76">K67+P67+U67+Z67</f>
        <v>0</v>
      </c>
      <c r="G67" s="220">
        <f t="shared" ref="G67:G70" si="77">L67+Q67+V67+AA67</f>
        <v>0</v>
      </c>
      <c r="H67" s="220">
        <f t="shared" ref="H67:H70" si="78">M67+R67+W67+AB67</f>
        <v>0</v>
      </c>
      <c r="I67" s="220">
        <f t="shared" ref="I67:I70" si="79">N67+S67+X67+AC67</f>
        <v>0</v>
      </c>
      <c r="J67" s="235"/>
      <c r="K67" s="235"/>
      <c r="L67" s="235"/>
      <c r="M67" s="235"/>
      <c r="N67" s="235"/>
      <c r="O67" s="235"/>
      <c r="P67" s="235"/>
      <c r="Q67" s="235"/>
      <c r="R67" s="235"/>
      <c r="S67" s="235"/>
      <c r="T67" s="235"/>
      <c r="U67" s="235"/>
      <c r="V67" s="235"/>
      <c r="W67" s="235"/>
      <c r="X67" s="235"/>
      <c r="Y67" s="235"/>
      <c r="Z67" s="235"/>
      <c r="AA67" s="235"/>
      <c r="AB67" s="235"/>
      <c r="AC67" s="235"/>
      <c r="AD67" s="235">
        <v>0.34814000000000001</v>
      </c>
      <c r="AE67" s="220">
        <f t="shared" ref="AE67:AE70" si="80">AJ67+AO67+AT67+AY67</f>
        <v>0.32520883333333334</v>
      </c>
      <c r="AF67" s="220">
        <f t="shared" ref="AF67:AF70" si="81">AK67+AP67+AU67+AZ67</f>
        <v>0</v>
      </c>
      <c r="AG67" s="220">
        <f t="shared" ref="AG67:AG70" si="82">AL67+AQ67+AV67+BA67</f>
        <v>2.626383333333332E-2</v>
      </c>
      <c r="AH67" s="220">
        <f t="shared" ref="AH67:AH70" si="83">AM67+AR67+AW67+BB67</f>
        <v>0.29894500000000002</v>
      </c>
      <c r="AI67" s="220">
        <f t="shared" ref="AI67:AI70" si="84">AN67+AS67+AX67+BC67</f>
        <v>1.8E-3</v>
      </c>
      <c r="AJ67" s="235"/>
      <c r="AK67" s="235"/>
      <c r="AL67" s="235"/>
      <c r="AM67" s="235"/>
      <c r="AN67" s="235"/>
      <c r="AO67" s="235"/>
      <c r="AP67" s="235"/>
      <c r="AQ67" s="235"/>
      <c r="AR67" s="235"/>
      <c r="AS67" s="235"/>
      <c r="AT67" s="267">
        <v>0.32520883333333334</v>
      </c>
      <c r="AU67" s="235">
        <v>0</v>
      </c>
      <c r="AV67" s="235">
        <f t="shared" si="74"/>
        <v>2.626383333333332E-2</v>
      </c>
      <c r="AW67" s="235">
        <v>0.29894500000000002</v>
      </c>
      <c r="AX67" s="235">
        <v>1.8E-3</v>
      </c>
      <c r="AY67" s="235"/>
      <c r="AZ67" s="235"/>
      <c r="BA67" s="235"/>
      <c r="BB67" s="235"/>
      <c r="BC67" s="235"/>
    </row>
    <row r="68" spans="1:55" ht="20.100000000000001" customHeight="1">
      <c r="A68" s="275" t="s">
        <v>1112</v>
      </c>
      <c r="B68" s="234" t="s">
        <v>976</v>
      </c>
      <c r="C68" s="225" t="s">
        <v>977</v>
      </c>
      <c r="D68" s="226">
        <f t="shared" si="62"/>
        <v>0.54032400000000003</v>
      </c>
      <c r="E68" s="220">
        <f t="shared" si="75"/>
        <v>0</v>
      </c>
      <c r="F68" s="220">
        <f t="shared" si="76"/>
        <v>0</v>
      </c>
      <c r="G68" s="220">
        <f t="shared" si="77"/>
        <v>0</v>
      </c>
      <c r="H68" s="220">
        <f t="shared" si="78"/>
        <v>0</v>
      </c>
      <c r="I68" s="220">
        <f t="shared" si="79"/>
        <v>0</v>
      </c>
      <c r="J68" s="235"/>
      <c r="K68" s="235"/>
      <c r="L68" s="235"/>
      <c r="M68" s="235"/>
      <c r="N68" s="235"/>
      <c r="O68" s="235"/>
      <c r="P68" s="235"/>
      <c r="Q68" s="235"/>
      <c r="R68" s="235"/>
      <c r="S68" s="235"/>
      <c r="T68" s="235"/>
      <c r="U68" s="235"/>
      <c r="V68" s="235"/>
      <c r="W68" s="235"/>
      <c r="X68" s="235"/>
      <c r="Y68" s="235"/>
      <c r="Z68" s="235"/>
      <c r="AA68" s="235"/>
      <c r="AB68" s="235"/>
      <c r="AC68" s="235"/>
      <c r="AD68" s="235">
        <v>0.45027</v>
      </c>
      <c r="AE68" s="220">
        <f t="shared" si="80"/>
        <v>0.4297238333333333</v>
      </c>
      <c r="AF68" s="220">
        <f t="shared" si="81"/>
        <v>0</v>
      </c>
      <c r="AG68" s="220">
        <f t="shared" si="82"/>
        <v>2.626383333333332E-2</v>
      </c>
      <c r="AH68" s="220">
        <f t="shared" si="83"/>
        <v>0.40345999999999999</v>
      </c>
      <c r="AI68" s="220">
        <f t="shared" si="84"/>
        <v>1.8E-3</v>
      </c>
      <c r="AJ68" s="235"/>
      <c r="AK68" s="235"/>
      <c r="AL68" s="235"/>
      <c r="AM68" s="235"/>
      <c r="AN68" s="235"/>
      <c r="AO68" s="235"/>
      <c r="AP68" s="235"/>
      <c r="AQ68" s="235"/>
      <c r="AR68" s="235"/>
      <c r="AS68" s="235"/>
      <c r="AT68" s="267">
        <v>0.4297238333333333</v>
      </c>
      <c r="AU68" s="235">
        <v>0</v>
      </c>
      <c r="AV68" s="235">
        <f t="shared" si="74"/>
        <v>2.626383333333332E-2</v>
      </c>
      <c r="AW68" s="235">
        <v>0.40345999999999999</v>
      </c>
      <c r="AX68" s="235">
        <v>1.8E-3</v>
      </c>
      <c r="AY68" s="235"/>
      <c r="AZ68" s="235"/>
      <c r="BA68" s="235"/>
      <c r="BB68" s="235"/>
      <c r="BC68" s="235"/>
    </row>
    <row r="69" spans="1:55" ht="20.100000000000001" customHeight="1">
      <c r="A69" s="275" t="s">
        <v>1113</v>
      </c>
      <c r="B69" s="413" t="s">
        <v>1114</v>
      </c>
      <c r="C69" s="414" t="s">
        <v>1115</v>
      </c>
      <c r="D69" s="226">
        <f>AD69*1.2</f>
        <v>0</v>
      </c>
      <c r="E69" s="220">
        <f t="shared" ref="E69" si="85">J69+O69+T69+Y69</f>
        <v>0</v>
      </c>
      <c r="F69" s="220">
        <f t="shared" ref="F69" si="86">K69+P69+U69+Z69</f>
        <v>0</v>
      </c>
      <c r="G69" s="220">
        <f t="shared" ref="G69" si="87">L69+Q69+V69+AA69</f>
        <v>0</v>
      </c>
      <c r="H69" s="220">
        <f t="shared" ref="H69" si="88">M69+R69+W69+AB69</f>
        <v>0</v>
      </c>
      <c r="I69" s="220">
        <f t="shared" ref="I69" si="89">N69+S69+X69+AC69</f>
        <v>0</v>
      </c>
      <c r="J69" s="235"/>
      <c r="K69" s="235"/>
      <c r="L69" s="235"/>
      <c r="M69" s="235"/>
      <c r="N69" s="235"/>
      <c r="O69" s="235"/>
      <c r="P69" s="235"/>
      <c r="Q69" s="235"/>
      <c r="R69" s="235"/>
      <c r="S69" s="235"/>
      <c r="T69" s="235"/>
      <c r="U69" s="235"/>
      <c r="V69" s="235"/>
      <c r="W69" s="235"/>
      <c r="X69" s="235"/>
      <c r="Y69" s="235"/>
      <c r="Z69" s="235"/>
      <c r="AA69" s="235"/>
      <c r="AB69" s="235"/>
      <c r="AC69" s="235"/>
      <c r="AD69" s="235">
        <v>0</v>
      </c>
      <c r="AE69" s="220">
        <f t="shared" ref="AE69" si="90">AJ69+AO69+AT69+AY69</f>
        <v>8.45198772</v>
      </c>
      <c r="AF69" s="220">
        <f t="shared" ref="AF69" si="91">AK69+AP69+AU69+AZ69</f>
        <v>0</v>
      </c>
      <c r="AG69" s="220">
        <f t="shared" ref="AG69" si="92">AL69+AQ69+AV69+BA69</f>
        <v>0.68849771999999976</v>
      </c>
      <c r="AH69" s="220">
        <f t="shared" ref="AH69" si="93">AM69+AR69+AW69+BB69</f>
        <v>7.7578899999999997</v>
      </c>
      <c r="AI69" s="220">
        <f t="shared" ref="AI69" si="94">AN69+AS69+AX69+BC69</f>
        <v>5.5999999999999999E-3</v>
      </c>
      <c r="AJ69" s="235"/>
      <c r="AK69" s="235"/>
      <c r="AL69" s="235"/>
      <c r="AM69" s="235"/>
      <c r="AN69" s="235"/>
      <c r="AO69" s="235"/>
      <c r="AP69" s="235"/>
      <c r="AQ69" s="235"/>
      <c r="AR69" s="235"/>
      <c r="AS69" s="235"/>
      <c r="AT69" s="267">
        <f>AX69+AW69+AV69</f>
        <v>7.78920222</v>
      </c>
      <c r="AU69" s="235">
        <v>0</v>
      </c>
      <c r="AV69" s="235">
        <f>7.78920222-AW69-AX69</f>
        <v>0.62560221999999976</v>
      </c>
      <c r="AW69" s="235">
        <f>0.358*20</f>
        <v>7.16</v>
      </c>
      <c r="AX69" s="235">
        <v>3.5999999999999999E-3</v>
      </c>
      <c r="AY69" s="267">
        <v>0.66278550000000003</v>
      </c>
      <c r="AZ69" s="235">
        <v>0</v>
      </c>
      <c r="BA69" s="235">
        <f>0.6627855-BB69-BC69</f>
        <v>6.2895499999999993E-2</v>
      </c>
      <c r="BB69" s="235">
        <f>0.298945*2</f>
        <v>0.59789000000000003</v>
      </c>
      <c r="BC69" s="235">
        <v>2E-3</v>
      </c>
    </row>
    <row r="70" spans="1:55" ht="20.100000000000001" customHeight="1">
      <c r="A70" s="217" t="s">
        <v>142</v>
      </c>
      <c r="B70" s="236" t="s">
        <v>905</v>
      </c>
      <c r="C70" s="217" t="s">
        <v>888</v>
      </c>
      <c r="D70" s="226">
        <f t="shared" si="62"/>
        <v>1.6080000000000001</v>
      </c>
      <c r="E70" s="220">
        <f>J70+O70+T70+Y70</f>
        <v>1.3467447240000001</v>
      </c>
      <c r="F70" s="220">
        <f t="shared" si="76"/>
        <v>0</v>
      </c>
      <c r="G70" s="220">
        <f t="shared" si="77"/>
        <v>6.3727283999999995E-2</v>
      </c>
      <c r="H70" s="220">
        <f t="shared" si="78"/>
        <v>1.2830174400000001</v>
      </c>
      <c r="I70" s="220">
        <f t="shared" si="79"/>
        <v>0</v>
      </c>
      <c r="J70" s="231">
        <f>J71</f>
        <v>0</v>
      </c>
      <c r="K70" s="231">
        <f t="shared" ref="K70:AC70" si="95">K71</f>
        <v>0</v>
      </c>
      <c r="L70" s="231">
        <f t="shared" si="95"/>
        <v>0</v>
      </c>
      <c r="M70" s="231">
        <f t="shared" si="95"/>
        <v>0</v>
      </c>
      <c r="N70" s="231">
        <f t="shared" si="95"/>
        <v>0</v>
      </c>
      <c r="O70" s="231">
        <f t="shared" si="95"/>
        <v>0</v>
      </c>
      <c r="P70" s="231">
        <f t="shared" si="95"/>
        <v>0</v>
      </c>
      <c r="Q70" s="231">
        <f t="shared" si="95"/>
        <v>0</v>
      </c>
      <c r="R70" s="231">
        <f t="shared" si="95"/>
        <v>0</v>
      </c>
      <c r="S70" s="231">
        <f t="shared" si="95"/>
        <v>0</v>
      </c>
      <c r="T70" s="231">
        <f t="shared" si="95"/>
        <v>0</v>
      </c>
      <c r="U70" s="231">
        <f t="shared" si="95"/>
        <v>0</v>
      </c>
      <c r="V70" s="231">
        <f t="shared" si="95"/>
        <v>0</v>
      </c>
      <c r="W70" s="231">
        <f t="shared" si="95"/>
        <v>0</v>
      </c>
      <c r="X70" s="231">
        <f t="shared" si="95"/>
        <v>0</v>
      </c>
      <c r="Y70" s="231">
        <f t="shared" si="95"/>
        <v>1.3467447240000001</v>
      </c>
      <c r="Z70" s="231">
        <f t="shared" si="95"/>
        <v>0</v>
      </c>
      <c r="AA70" s="231">
        <f t="shared" si="95"/>
        <v>6.3727283999999995E-2</v>
      </c>
      <c r="AB70" s="231">
        <f t="shared" si="95"/>
        <v>1.2830174400000001</v>
      </c>
      <c r="AC70" s="231">
        <f t="shared" si="95"/>
        <v>0</v>
      </c>
      <c r="AD70" s="235">
        <v>1.34</v>
      </c>
      <c r="AE70" s="220">
        <f t="shared" si="80"/>
        <v>1.1222872699999999</v>
      </c>
      <c r="AF70" s="220">
        <f t="shared" si="81"/>
        <v>0</v>
      </c>
      <c r="AG70" s="220">
        <f t="shared" si="82"/>
        <v>5.3106069999999998E-2</v>
      </c>
      <c r="AH70" s="220">
        <f t="shared" si="83"/>
        <v>1.0691812000000001</v>
      </c>
      <c r="AI70" s="220">
        <f t="shared" si="84"/>
        <v>0</v>
      </c>
      <c r="AJ70" s="231">
        <f t="shared" ref="AJ70:BB70" si="96">AJ71</f>
        <v>0</v>
      </c>
      <c r="AK70" s="231">
        <f t="shared" si="96"/>
        <v>0</v>
      </c>
      <c r="AL70" s="231">
        <f t="shared" si="96"/>
        <v>0</v>
      </c>
      <c r="AM70" s="231">
        <f t="shared" si="96"/>
        <v>0</v>
      </c>
      <c r="AN70" s="231">
        <f t="shared" si="96"/>
        <v>0</v>
      </c>
      <c r="AO70" s="231">
        <f t="shared" si="96"/>
        <v>0</v>
      </c>
      <c r="AP70" s="231">
        <f t="shared" si="96"/>
        <v>0</v>
      </c>
      <c r="AQ70" s="231">
        <f t="shared" si="96"/>
        <v>0</v>
      </c>
      <c r="AR70" s="231">
        <f t="shared" si="96"/>
        <v>0</v>
      </c>
      <c r="AS70" s="231">
        <f t="shared" si="96"/>
        <v>0</v>
      </c>
      <c r="AT70" s="231">
        <f t="shared" si="96"/>
        <v>0</v>
      </c>
      <c r="AU70" s="231">
        <f t="shared" si="96"/>
        <v>0</v>
      </c>
      <c r="AV70" s="231">
        <f t="shared" si="96"/>
        <v>0</v>
      </c>
      <c r="AW70" s="231">
        <f t="shared" si="96"/>
        <v>0</v>
      </c>
      <c r="AX70" s="231">
        <f t="shared" si="96"/>
        <v>0</v>
      </c>
      <c r="AY70" s="231">
        <f t="shared" si="96"/>
        <v>1.1222872699999999</v>
      </c>
      <c r="AZ70" s="231">
        <f t="shared" si="96"/>
        <v>0</v>
      </c>
      <c r="BA70" s="231">
        <f t="shared" si="96"/>
        <v>5.3106069999999998E-2</v>
      </c>
      <c r="BB70" s="231">
        <f t="shared" si="96"/>
        <v>1.0691812000000001</v>
      </c>
      <c r="BC70" s="231">
        <f>BC71</f>
        <v>0</v>
      </c>
    </row>
    <row r="71" spans="1:55" ht="25.5" customHeight="1">
      <c r="A71" s="237" t="s">
        <v>912</v>
      </c>
      <c r="B71" s="238" t="s">
        <v>978</v>
      </c>
      <c r="C71" s="239" t="s">
        <v>979</v>
      </c>
      <c r="D71" s="226">
        <f t="shared" si="62"/>
        <v>1.6080000000000001</v>
      </c>
      <c r="E71" s="282">
        <f>J71+O71+T71+Y71</f>
        <v>1.3467447240000001</v>
      </c>
      <c r="F71" s="282">
        <f t="shared" ref="F71" si="97">K71+P71+U71+Z71</f>
        <v>0</v>
      </c>
      <c r="G71" s="282">
        <f t="shared" ref="G71" si="98">L71+Q71+V71+AA71</f>
        <v>6.3727283999999995E-2</v>
      </c>
      <c r="H71" s="282">
        <f t="shared" ref="H71" si="99">M71+R71+W71+AB71</f>
        <v>1.2830174400000001</v>
      </c>
      <c r="I71" s="282">
        <f t="shared" ref="I71" si="100">N71+S71+X71+AC71</f>
        <v>0</v>
      </c>
      <c r="J71" s="230">
        <v>0</v>
      </c>
      <c r="K71" s="230">
        <v>0</v>
      </c>
      <c r="L71" s="230">
        <v>0</v>
      </c>
      <c r="M71" s="230">
        <v>0</v>
      </c>
      <c r="N71" s="230">
        <v>0</v>
      </c>
      <c r="O71" s="230">
        <v>0</v>
      </c>
      <c r="P71" s="230">
        <v>0</v>
      </c>
      <c r="Q71" s="230">
        <v>0</v>
      </c>
      <c r="R71" s="230">
        <v>0</v>
      </c>
      <c r="S71" s="230">
        <v>0</v>
      </c>
      <c r="T71" s="230">
        <v>0</v>
      </c>
      <c r="U71" s="230">
        <v>0</v>
      </c>
      <c r="V71" s="230">
        <v>0</v>
      </c>
      <c r="W71" s="230">
        <v>0</v>
      </c>
      <c r="X71" s="230">
        <v>0</v>
      </c>
      <c r="Y71" s="230">
        <f>Z71+AA71+AB71+AC71</f>
        <v>1.3467447240000001</v>
      </c>
      <c r="Z71" s="230">
        <v>0</v>
      </c>
      <c r="AA71" s="230">
        <f>0.05310607*1.2</f>
        <v>6.3727283999999995E-2</v>
      </c>
      <c r="AB71" s="230">
        <f>1.0691812*1.2</f>
        <v>1.2830174400000001</v>
      </c>
      <c r="AC71" s="230">
        <v>0</v>
      </c>
      <c r="AD71" s="283">
        <v>1.34</v>
      </c>
      <c r="AE71" s="282">
        <f t="shared" si="13"/>
        <v>1.1222872699999999</v>
      </c>
      <c r="AF71" s="282">
        <f t="shared" si="14"/>
        <v>0</v>
      </c>
      <c r="AG71" s="282">
        <f t="shared" si="15"/>
        <v>5.3106069999999998E-2</v>
      </c>
      <c r="AH71" s="282">
        <f t="shared" si="16"/>
        <v>1.0691812000000001</v>
      </c>
      <c r="AI71" s="233">
        <f t="shared" si="17"/>
        <v>0</v>
      </c>
      <c r="AJ71" s="230">
        <v>0</v>
      </c>
      <c r="AK71" s="230">
        <v>0</v>
      </c>
      <c r="AL71" s="230">
        <v>0</v>
      </c>
      <c r="AM71" s="230">
        <v>0</v>
      </c>
      <c r="AN71" s="230">
        <v>0</v>
      </c>
      <c r="AO71" s="230">
        <v>0</v>
      </c>
      <c r="AP71" s="230">
        <v>0</v>
      </c>
      <c r="AQ71" s="230">
        <v>0</v>
      </c>
      <c r="AR71" s="230">
        <v>0</v>
      </c>
      <c r="AS71" s="230">
        <v>0</v>
      </c>
      <c r="AT71" s="230">
        <v>0</v>
      </c>
      <c r="AU71" s="230">
        <v>0</v>
      </c>
      <c r="AV71" s="230">
        <v>0</v>
      </c>
      <c r="AW71" s="230">
        <v>0</v>
      </c>
      <c r="AX71" s="230">
        <v>0</v>
      </c>
      <c r="AY71" s="230">
        <f>AZ71+BA71+BB71+BC71</f>
        <v>1.1222872699999999</v>
      </c>
      <c r="AZ71" s="230">
        <v>0</v>
      </c>
      <c r="BA71" s="230">
        <v>5.3106069999999998E-2</v>
      </c>
      <c r="BB71" s="230">
        <v>1.0691812000000001</v>
      </c>
      <c r="BC71" s="230">
        <v>0</v>
      </c>
    </row>
    <row r="72" spans="1:55" ht="20.100000000000001" customHeight="1">
      <c r="A72" s="217" t="s">
        <v>150</v>
      </c>
      <c r="B72" s="218" t="s">
        <v>906</v>
      </c>
      <c r="C72" s="217" t="s">
        <v>888</v>
      </c>
      <c r="D72" s="226">
        <f t="shared" si="62"/>
        <v>15.064802399999996</v>
      </c>
      <c r="E72" s="220">
        <f>J72+O72+T72+Y72</f>
        <v>73.105762152000011</v>
      </c>
      <c r="F72" s="220">
        <f t="shared" si="8"/>
        <v>3.6517921439999999</v>
      </c>
      <c r="G72" s="220">
        <f t="shared" si="9"/>
        <v>45.228019728</v>
      </c>
      <c r="H72" s="220">
        <f t="shared" si="10"/>
        <v>22.206324215999999</v>
      </c>
      <c r="I72" s="220">
        <f t="shared" si="11"/>
        <v>4.2158899560000016</v>
      </c>
      <c r="J72" s="219">
        <f>J73</f>
        <v>0</v>
      </c>
      <c r="K72" s="219">
        <f t="shared" ref="K72:AC72" si="101">K73</f>
        <v>0</v>
      </c>
      <c r="L72" s="219">
        <f t="shared" si="101"/>
        <v>2.0191614599999999</v>
      </c>
      <c r="M72" s="219">
        <f t="shared" si="101"/>
        <v>0</v>
      </c>
      <c r="N72" s="219">
        <f t="shared" si="101"/>
        <v>0</v>
      </c>
      <c r="O72" s="219">
        <f t="shared" si="101"/>
        <v>0</v>
      </c>
      <c r="P72" s="219">
        <f t="shared" si="101"/>
        <v>0</v>
      </c>
      <c r="Q72" s="219">
        <f t="shared" si="101"/>
        <v>0.177102432</v>
      </c>
      <c r="R72" s="219">
        <f t="shared" si="101"/>
        <v>0</v>
      </c>
      <c r="S72" s="219">
        <f t="shared" si="101"/>
        <v>0</v>
      </c>
      <c r="T72" s="219">
        <f t="shared" si="101"/>
        <v>9.3179549759999993</v>
      </c>
      <c r="U72" s="219">
        <f t="shared" si="101"/>
        <v>0.2783352</v>
      </c>
      <c r="V72" s="219">
        <f t="shared" si="101"/>
        <v>2.9268185759999996</v>
      </c>
      <c r="W72" s="219">
        <f t="shared" si="101"/>
        <v>6.0836927999999997</v>
      </c>
      <c r="X72" s="219">
        <f t="shared" si="101"/>
        <v>2.91084E-2</v>
      </c>
      <c r="Y72" s="219">
        <f t="shared" si="101"/>
        <v>63.787807176000008</v>
      </c>
      <c r="Z72" s="219">
        <f t="shared" si="101"/>
        <v>3.373456944</v>
      </c>
      <c r="AA72" s="219">
        <f t="shared" si="101"/>
        <v>40.10493726</v>
      </c>
      <c r="AB72" s="219">
        <f t="shared" si="101"/>
        <v>16.122631415999997</v>
      </c>
      <c r="AC72" s="219">
        <f t="shared" si="101"/>
        <v>4.1867815560000015</v>
      </c>
      <c r="AD72" s="219">
        <v>12.554001999999997</v>
      </c>
      <c r="AE72" s="220">
        <f t="shared" si="13"/>
        <v>12.013487120000001</v>
      </c>
      <c r="AF72" s="220">
        <f t="shared" si="14"/>
        <v>0.2783352</v>
      </c>
      <c r="AG72" s="220">
        <f t="shared" si="15"/>
        <v>3.6561464500000005</v>
      </c>
      <c r="AH72" s="220">
        <f t="shared" si="16"/>
        <v>7.2041109199999989</v>
      </c>
      <c r="AI72" s="220">
        <f t="shared" si="17"/>
        <v>3.6390400000000003E-2</v>
      </c>
      <c r="AJ72" s="219">
        <f>AJ73</f>
        <v>1.68263455</v>
      </c>
      <c r="AK72" s="219">
        <f t="shared" ref="AK72:BC72" si="102">AK73+AK91</f>
        <v>0</v>
      </c>
      <c r="AL72" s="219">
        <f t="shared" si="102"/>
        <v>0</v>
      </c>
      <c r="AM72" s="219">
        <f t="shared" si="102"/>
        <v>0</v>
      </c>
      <c r="AN72" s="219">
        <f t="shared" si="102"/>
        <v>0</v>
      </c>
      <c r="AO72" s="219">
        <f t="shared" si="102"/>
        <v>0</v>
      </c>
      <c r="AP72" s="219">
        <f t="shared" si="102"/>
        <v>0</v>
      </c>
      <c r="AQ72" s="219">
        <f t="shared" si="102"/>
        <v>0</v>
      </c>
      <c r="AR72" s="219">
        <f t="shared" si="102"/>
        <v>0</v>
      </c>
      <c r="AS72" s="219">
        <f t="shared" si="102"/>
        <v>0</v>
      </c>
      <c r="AT72" s="219">
        <f>AT73+AT91</f>
        <v>8.2754071800000002</v>
      </c>
      <c r="AU72" s="219">
        <f t="shared" si="102"/>
        <v>0.2783352</v>
      </c>
      <c r="AV72" s="219">
        <f t="shared" si="102"/>
        <v>2.9385041800000002</v>
      </c>
      <c r="AW72" s="219">
        <f t="shared" si="102"/>
        <v>5.8695897999999991</v>
      </c>
      <c r="AX72" s="219">
        <f t="shared" si="102"/>
        <v>3.3108400000000003E-2</v>
      </c>
      <c r="AY72" s="219">
        <f t="shared" si="102"/>
        <v>2.05544539</v>
      </c>
      <c r="AZ72" s="219">
        <f t="shared" si="102"/>
        <v>0</v>
      </c>
      <c r="BA72" s="219">
        <f t="shared" si="102"/>
        <v>0.71764227000000003</v>
      </c>
      <c r="BB72" s="219">
        <f t="shared" si="102"/>
        <v>1.33452112</v>
      </c>
      <c r="BC72" s="219">
        <f t="shared" si="102"/>
        <v>3.2820000000000002E-3</v>
      </c>
    </row>
    <row r="73" spans="1:55" ht="20.100000000000001" customHeight="1">
      <c r="A73" s="217" t="s">
        <v>907</v>
      </c>
      <c r="B73" s="218" t="s">
        <v>908</v>
      </c>
      <c r="C73" s="217" t="s">
        <v>888</v>
      </c>
      <c r="D73" s="226">
        <f>AD73*1.2</f>
        <v>15.064802399999996</v>
      </c>
      <c r="E73" s="220">
        <f>J73+O73+T73+Y73</f>
        <v>73.105762152000011</v>
      </c>
      <c r="F73" s="220">
        <f t="shared" si="8"/>
        <v>3.6517921439999999</v>
      </c>
      <c r="G73" s="220">
        <f t="shared" si="9"/>
        <v>45.228019728</v>
      </c>
      <c r="H73" s="220">
        <f t="shared" si="10"/>
        <v>22.206324215999999</v>
      </c>
      <c r="I73" s="220">
        <f t="shared" si="11"/>
        <v>4.2158899560000016</v>
      </c>
      <c r="J73" s="231">
        <f>SUM(J74:J92)</f>
        <v>0</v>
      </c>
      <c r="K73" s="231">
        <f t="shared" ref="K73:AC73" si="103">SUM(K74:K92)</f>
        <v>0</v>
      </c>
      <c r="L73" s="231">
        <f t="shared" si="103"/>
        <v>2.0191614599999999</v>
      </c>
      <c r="M73" s="231">
        <f t="shared" si="103"/>
        <v>0</v>
      </c>
      <c r="N73" s="231">
        <f t="shared" si="103"/>
        <v>0</v>
      </c>
      <c r="O73" s="231">
        <f t="shared" si="103"/>
        <v>0</v>
      </c>
      <c r="P73" s="231">
        <f t="shared" si="103"/>
        <v>0</v>
      </c>
      <c r="Q73" s="231">
        <f t="shared" si="103"/>
        <v>0.177102432</v>
      </c>
      <c r="R73" s="231">
        <f t="shared" si="103"/>
        <v>0</v>
      </c>
      <c r="S73" s="231">
        <f t="shared" si="103"/>
        <v>0</v>
      </c>
      <c r="T73" s="231">
        <f t="shared" si="103"/>
        <v>9.3179549759999993</v>
      </c>
      <c r="U73" s="231">
        <f t="shared" si="103"/>
        <v>0.2783352</v>
      </c>
      <c r="V73" s="231">
        <f t="shared" si="103"/>
        <v>2.9268185759999996</v>
      </c>
      <c r="W73" s="231">
        <f t="shared" si="103"/>
        <v>6.0836927999999997</v>
      </c>
      <c r="X73" s="231">
        <f t="shared" si="103"/>
        <v>2.91084E-2</v>
      </c>
      <c r="Y73" s="231">
        <f t="shared" si="103"/>
        <v>63.787807176000008</v>
      </c>
      <c r="Z73" s="231">
        <f t="shared" si="103"/>
        <v>3.373456944</v>
      </c>
      <c r="AA73" s="231">
        <f t="shared" si="103"/>
        <v>40.10493726</v>
      </c>
      <c r="AB73" s="231">
        <f t="shared" si="103"/>
        <v>16.122631415999997</v>
      </c>
      <c r="AC73" s="231">
        <f t="shared" si="103"/>
        <v>4.1867815560000015</v>
      </c>
      <c r="AD73" s="231">
        <v>12.554001999999997</v>
      </c>
      <c r="AE73" s="220">
        <f>AJ73+AO73+AT73+AY73</f>
        <v>11.758263769999999</v>
      </c>
      <c r="AF73" s="220">
        <f t="shared" si="14"/>
        <v>0.2783352</v>
      </c>
      <c r="AG73" s="220">
        <f t="shared" si="15"/>
        <v>3.5626591000000003</v>
      </c>
      <c r="AH73" s="220">
        <f t="shared" si="16"/>
        <v>7.0443749199999992</v>
      </c>
      <c r="AI73" s="220">
        <f t="shared" si="17"/>
        <v>3.4390400000000002E-2</v>
      </c>
      <c r="AJ73" s="231">
        <f>SUM(AJ85:AJ92)</f>
        <v>1.68263455</v>
      </c>
      <c r="AK73" s="231">
        <f t="shared" ref="AK73:AS73" si="104">AK85</f>
        <v>0</v>
      </c>
      <c r="AL73" s="231">
        <f t="shared" si="104"/>
        <v>0</v>
      </c>
      <c r="AM73" s="231">
        <f t="shared" si="104"/>
        <v>0</v>
      </c>
      <c r="AN73" s="231">
        <f t="shared" si="104"/>
        <v>0</v>
      </c>
      <c r="AO73" s="231">
        <f t="shared" si="104"/>
        <v>0</v>
      </c>
      <c r="AP73" s="231">
        <f t="shared" si="104"/>
        <v>0</v>
      </c>
      <c r="AQ73" s="231">
        <f t="shared" si="104"/>
        <v>0</v>
      </c>
      <c r="AR73" s="231">
        <f t="shared" si="104"/>
        <v>0</v>
      </c>
      <c r="AS73" s="231">
        <f t="shared" si="104"/>
        <v>0</v>
      </c>
      <c r="AT73" s="231">
        <f>SUM(AT74:AT92)</f>
        <v>8.0201838300000006</v>
      </c>
      <c r="AU73" s="231">
        <f t="shared" ref="AU73:AX73" si="105">SUM(AU74:AU92)</f>
        <v>0.2783352</v>
      </c>
      <c r="AV73" s="231">
        <f t="shared" si="105"/>
        <v>2.8450168300000001</v>
      </c>
      <c r="AW73" s="231">
        <f t="shared" si="105"/>
        <v>5.7098537999999994</v>
      </c>
      <c r="AX73" s="231">
        <f t="shared" si="105"/>
        <v>3.1108400000000001E-2</v>
      </c>
      <c r="AY73" s="231">
        <f>SUM(AY74:AY92)</f>
        <v>2.05544539</v>
      </c>
      <c r="AZ73" s="231">
        <f t="shared" ref="AZ73" si="106">SUM(AZ74:AZ92)</f>
        <v>0</v>
      </c>
      <c r="BA73" s="231">
        <f t="shared" ref="BA73" si="107">SUM(BA74:BA92)</f>
        <v>0.71764227000000003</v>
      </c>
      <c r="BB73" s="231">
        <f t="shared" ref="BB73" si="108">SUM(BB74:BB92)</f>
        <v>1.33452112</v>
      </c>
      <c r="BC73" s="231">
        <f t="shared" ref="BC73" si="109">SUM(BC74:BC92)</f>
        <v>3.2820000000000002E-3</v>
      </c>
    </row>
    <row r="74" spans="1:55" ht="20.100000000000001" customHeight="1">
      <c r="A74" s="217" t="s">
        <v>1091</v>
      </c>
      <c r="B74" s="415" t="s">
        <v>1070</v>
      </c>
      <c r="C74" s="270" t="s">
        <v>1071</v>
      </c>
      <c r="D74" s="226">
        <f t="shared" ref="D74:D83" si="110">E74</f>
        <v>3.5900634240000002</v>
      </c>
      <c r="E74" s="220">
        <f t="shared" ref="E74:E83" si="111">J74+O74+T74+Y74</f>
        <v>3.5900634240000002</v>
      </c>
      <c r="F74" s="220">
        <f t="shared" ref="F74:F84" si="112">K74+P74+U74+Z74</f>
        <v>0.20314870799999998</v>
      </c>
      <c r="G74" s="220">
        <f t="shared" ref="G74:G84" si="113">L74+Q74+V74+AA74</f>
        <v>3.3858118680000002</v>
      </c>
      <c r="H74" s="220">
        <f t="shared" ref="H74:H84" si="114">M74+R74+W74+AB74</f>
        <v>1.102848E-3</v>
      </c>
      <c r="I74" s="220">
        <f t="shared" ref="I74:I84" si="115">N74+S74+X74+AC74</f>
        <v>0</v>
      </c>
      <c r="J74" s="277">
        <v>0</v>
      </c>
      <c r="K74" s="277">
        <v>0</v>
      </c>
      <c r="L74" s="277">
        <v>0</v>
      </c>
      <c r="M74" s="277">
        <v>0</v>
      </c>
      <c r="N74" s="277">
        <v>0</v>
      </c>
      <c r="O74" s="277">
        <v>0</v>
      </c>
      <c r="P74" s="277">
        <v>0</v>
      </c>
      <c r="Q74" s="277">
        <v>0</v>
      </c>
      <c r="R74" s="277">
        <v>0</v>
      </c>
      <c r="S74" s="277">
        <v>0</v>
      </c>
      <c r="T74" s="277">
        <v>0</v>
      </c>
      <c r="U74" s="277">
        <v>0</v>
      </c>
      <c r="V74" s="277">
        <v>0</v>
      </c>
      <c r="W74" s="277">
        <v>0</v>
      </c>
      <c r="X74" s="277">
        <v>0</v>
      </c>
      <c r="Y74" s="272">
        <f>Z74+AA74+AB74+AC74</f>
        <v>3.5900634240000002</v>
      </c>
      <c r="Z74" s="272">
        <v>0.20314870799999998</v>
      </c>
      <c r="AA74" s="272">
        <v>3.3858118680000002</v>
      </c>
      <c r="AB74" s="272">
        <v>1.102848E-3</v>
      </c>
      <c r="AC74" s="272">
        <v>0</v>
      </c>
      <c r="AD74" s="272"/>
      <c r="AE74" s="278"/>
      <c r="AF74" s="278"/>
      <c r="AG74" s="278"/>
      <c r="AH74" s="278"/>
      <c r="AI74" s="278"/>
      <c r="AJ74" s="272"/>
      <c r="AK74" s="272"/>
      <c r="AL74" s="272"/>
      <c r="AM74" s="272"/>
      <c r="AN74" s="272"/>
      <c r="AO74" s="272"/>
      <c r="AP74" s="272"/>
      <c r="AQ74" s="272"/>
      <c r="AR74" s="272"/>
      <c r="AS74" s="272"/>
      <c r="AT74" s="272"/>
      <c r="AU74" s="272"/>
      <c r="AV74" s="272"/>
      <c r="AW74" s="272"/>
      <c r="AX74" s="272"/>
      <c r="AY74" s="272"/>
      <c r="AZ74" s="272"/>
      <c r="BA74" s="272"/>
      <c r="BB74" s="272"/>
      <c r="BC74" s="272"/>
    </row>
    <row r="75" spans="1:55" ht="20.100000000000001" customHeight="1">
      <c r="A75" s="217" t="s">
        <v>980</v>
      </c>
      <c r="B75" s="415" t="s">
        <v>1072</v>
      </c>
      <c r="C75" s="270" t="s">
        <v>990</v>
      </c>
      <c r="D75" s="226">
        <f t="shared" si="110"/>
        <v>2.455889784</v>
      </c>
      <c r="E75" s="220">
        <f t="shared" si="111"/>
        <v>2.455889784</v>
      </c>
      <c r="F75" s="220">
        <f t="shared" si="112"/>
        <v>0</v>
      </c>
      <c r="G75" s="220">
        <f t="shared" si="113"/>
        <v>1.6537320719999999</v>
      </c>
      <c r="H75" s="220">
        <f t="shared" si="114"/>
        <v>0.71354780399999995</v>
      </c>
      <c r="I75" s="220">
        <f t="shared" si="115"/>
        <v>8.8609908000000001E-2</v>
      </c>
      <c r="J75" s="277">
        <v>0</v>
      </c>
      <c r="K75" s="277">
        <v>0</v>
      </c>
      <c r="L75" s="277">
        <v>0</v>
      </c>
      <c r="M75" s="277">
        <v>0</v>
      </c>
      <c r="N75" s="277">
        <v>0</v>
      </c>
      <c r="O75" s="277">
        <v>0</v>
      </c>
      <c r="P75" s="277">
        <v>0</v>
      </c>
      <c r="Q75" s="277">
        <v>0</v>
      </c>
      <c r="R75" s="277">
        <v>0</v>
      </c>
      <c r="S75" s="277">
        <v>0</v>
      </c>
      <c r="T75" s="277">
        <v>0</v>
      </c>
      <c r="U75" s="277">
        <v>0</v>
      </c>
      <c r="V75" s="277">
        <v>0</v>
      </c>
      <c r="W75" s="277">
        <v>0</v>
      </c>
      <c r="X75" s="277">
        <v>0</v>
      </c>
      <c r="Y75" s="272">
        <f t="shared" ref="Y75:Y84" si="116">Z75+AA75+AB75+AC75</f>
        <v>2.455889784</v>
      </c>
      <c r="Z75" s="272">
        <v>0</v>
      </c>
      <c r="AA75" s="272">
        <v>1.6537320719999999</v>
      </c>
      <c r="AB75" s="272">
        <v>0.71354780399999995</v>
      </c>
      <c r="AC75" s="272">
        <v>8.8609908000000001E-2</v>
      </c>
      <c r="AD75" s="272"/>
      <c r="AE75" s="278"/>
      <c r="AF75" s="278"/>
      <c r="AG75" s="278"/>
      <c r="AH75" s="278"/>
      <c r="AI75" s="278"/>
      <c r="AJ75" s="272"/>
      <c r="AK75" s="272"/>
      <c r="AL75" s="272"/>
      <c r="AM75" s="272"/>
      <c r="AN75" s="272"/>
      <c r="AO75" s="272"/>
      <c r="AP75" s="272"/>
      <c r="AQ75" s="272"/>
      <c r="AR75" s="272"/>
      <c r="AS75" s="272"/>
      <c r="AT75" s="272"/>
      <c r="AU75" s="272"/>
      <c r="AV75" s="272"/>
      <c r="AW75" s="272"/>
      <c r="AX75" s="272"/>
      <c r="AY75" s="272"/>
      <c r="AZ75" s="272"/>
      <c r="BA75" s="272"/>
      <c r="BB75" s="272"/>
      <c r="BC75" s="272"/>
    </row>
    <row r="76" spans="1:55" ht="20.100000000000001" customHeight="1">
      <c r="A76" s="217" t="s">
        <v>982</v>
      </c>
      <c r="B76" s="415" t="s">
        <v>1073</v>
      </c>
      <c r="C76" s="270" t="s">
        <v>1074</v>
      </c>
      <c r="D76" s="226">
        <f t="shared" si="110"/>
        <v>1.4364303599999999</v>
      </c>
      <c r="E76" s="220">
        <f t="shared" si="111"/>
        <v>1.4364303599999999</v>
      </c>
      <c r="F76" s="220">
        <f t="shared" si="112"/>
        <v>8.0931851999999999E-2</v>
      </c>
      <c r="G76" s="220">
        <f t="shared" si="113"/>
        <v>1.3488641399999999</v>
      </c>
      <c r="H76" s="220">
        <f t="shared" si="114"/>
        <v>6.634367999999999E-3</v>
      </c>
      <c r="I76" s="220">
        <f t="shared" si="115"/>
        <v>0</v>
      </c>
      <c r="J76" s="277">
        <v>0</v>
      </c>
      <c r="K76" s="277">
        <v>0</v>
      </c>
      <c r="L76" s="277">
        <v>0</v>
      </c>
      <c r="M76" s="277">
        <v>0</v>
      </c>
      <c r="N76" s="277">
        <v>0</v>
      </c>
      <c r="O76" s="277">
        <v>0</v>
      </c>
      <c r="P76" s="277">
        <v>0</v>
      </c>
      <c r="Q76" s="277">
        <v>0</v>
      </c>
      <c r="R76" s="277">
        <v>0</v>
      </c>
      <c r="S76" s="277">
        <v>0</v>
      </c>
      <c r="T76" s="277">
        <v>0</v>
      </c>
      <c r="U76" s="277">
        <v>0</v>
      </c>
      <c r="V76" s="277">
        <v>0</v>
      </c>
      <c r="W76" s="277">
        <v>0</v>
      </c>
      <c r="X76" s="277">
        <v>0</v>
      </c>
      <c r="Y76" s="272">
        <f t="shared" si="116"/>
        <v>1.4364303599999999</v>
      </c>
      <c r="Z76" s="272">
        <v>8.0931851999999999E-2</v>
      </c>
      <c r="AA76" s="272">
        <v>1.3488641399999999</v>
      </c>
      <c r="AB76" s="272">
        <v>6.634367999999999E-3</v>
      </c>
      <c r="AC76" s="272">
        <v>0</v>
      </c>
      <c r="AD76" s="272"/>
      <c r="AE76" s="278"/>
      <c r="AF76" s="278"/>
      <c r="AG76" s="278"/>
      <c r="AH76" s="278"/>
      <c r="AI76" s="278"/>
      <c r="AJ76" s="272"/>
      <c r="AK76" s="272"/>
      <c r="AL76" s="272"/>
      <c r="AM76" s="272"/>
      <c r="AN76" s="272"/>
      <c r="AO76" s="272"/>
      <c r="AP76" s="272"/>
      <c r="AQ76" s="272"/>
      <c r="AR76" s="272"/>
      <c r="AS76" s="272"/>
      <c r="AT76" s="272"/>
      <c r="AU76" s="272"/>
      <c r="AV76" s="272"/>
      <c r="AW76" s="272"/>
      <c r="AX76" s="272"/>
      <c r="AY76" s="272"/>
      <c r="AZ76" s="272"/>
      <c r="BA76" s="272"/>
      <c r="BB76" s="272"/>
      <c r="BC76" s="272"/>
    </row>
    <row r="77" spans="1:55" ht="20.100000000000001" customHeight="1">
      <c r="A77" s="217" t="s">
        <v>985</v>
      </c>
      <c r="B77" s="415" t="s">
        <v>1075</v>
      </c>
      <c r="C77" s="270" t="s">
        <v>1076</v>
      </c>
      <c r="D77" s="226">
        <f t="shared" si="110"/>
        <v>8.5671227999999982</v>
      </c>
      <c r="E77" s="220">
        <f t="shared" si="111"/>
        <v>8.5671227999999982</v>
      </c>
      <c r="F77" s="220">
        <f t="shared" si="112"/>
        <v>0.43944719999999998</v>
      </c>
      <c r="G77" s="220">
        <f t="shared" si="113"/>
        <v>6.936373367999999</v>
      </c>
      <c r="H77" s="220">
        <f t="shared" si="114"/>
        <v>1.0388878319999999</v>
      </c>
      <c r="I77" s="220">
        <f t="shared" si="115"/>
        <v>0.15241440000000001</v>
      </c>
      <c r="J77" s="277">
        <v>0</v>
      </c>
      <c r="K77" s="277">
        <v>0</v>
      </c>
      <c r="L77" s="277">
        <v>0</v>
      </c>
      <c r="M77" s="277">
        <v>0</v>
      </c>
      <c r="N77" s="277">
        <v>0</v>
      </c>
      <c r="O77" s="277">
        <v>0</v>
      </c>
      <c r="P77" s="277">
        <v>0</v>
      </c>
      <c r="Q77" s="277">
        <v>0</v>
      </c>
      <c r="R77" s="277">
        <v>0</v>
      </c>
      <c r="S77" s="277">
        <v>0</v>
      </c>
      <c r="T77" s="277">
        <v>0</v>
      </c>
      <c r="U77" s="277">
        <v>0</v>
      </c>
      <c r="V77" s="277">
        <v>0</v>
      </c>
      <c r="W77" s="277">
        <v>0</v>
      </c>
      <c r="X77" s="277">
        <v>0</v>
      </c>
      <c r="Y77" s="272">
        <f t="shared" si="116"/>
        <v>8.5671227999999982</v>
      </c>
      <c r="Z77" s="272">
        <v>0.43944719999999998</v>
      </c>
      <c r="AA77" s="272">
        <v>6.936373367999999</v>
      </c>
      <c r="AB77" s="272">
        <v>1.0388878319999999</v>
      </c>
      <c r="AC77" s="272">
        <v>0.15241440000000001</v>
      </c>
      <c r="AD77" s="272"/>
      <c r="AE77" s="278"/>
      <c r="AF77" s="278"/>
      <c r="AG77" s="278"/>
      <c r="AH77" s="278"/>
      <c r="AI77" s="278"/>
      <c r="AJ77" s="272"/>
      <c r="AK77" s="272"/>
      <c r="AL77" s="272"/>
      <c r="AM77" s="272"/>
      <c r="AN77" s="272"/>
      <c r="AO77" s="272"/>
      <c r="AP77" s="272"/>
      <c r="AQ77" s="272"/>
      <c r="AR77" s="272"/>
      <c r="AS77" s="272"/>
      <c r="AT77" s="272"/>
      <c r="AU77" s="272"/>
      <c r="AV77" s="272"/>
      <c r="AW77" s="272"/>
      <c r="AX77" s="272"/>
      <c r="AY77" s="272"/>
      <c r="AZ77" s="272"/>
      <c r="BA77" s="272"/>
      <c r="BB77" s="272"/>
      <c r="BC77" s="272"/>
    </row>
    <row r="78" spans="1:55" ht="30" customHeight="1">
      <c r="A78" s="217" t="s">
        <v>988</v>
      </c>
      <c r="B78" s="415" t="s">
        <v>1077</v>
      </c>
      <c r="C78" s="270" t="s">
        <v>1078</v>
      </c>
      <c r="D78" s="226">
        <f t="shared" si="110"/>
        <v>5.5612427999999996</v>
      </c>
      <c r="E78" s="220">
        <f t="shared" si="111"/>
        <v>5.5612427999999996</v>
      </c>
      <c r="F78" s="220">
        <f t="shared" si="112"/>
        <v>0.29322239999999999</v>
      </c>
      <c r="G78" s="220">
        <f t="shared" si="113"/>
        <v>4.7983680599999996</v>
      </c>
      <c r="H78" s="220">
        <f t="shared" si="114"/>
        <v>0.45830393999999997</v>
      </c>
      <c r="I78" s="220">
        <f t="shared" si="115"/>
        <v>1.13484E-2</v>
      </c>
      <c r="J78" s="277">
        <v>0</v>
      </c>
      <c r="K78" s="277">
        <v>0</v>
      </c>
      <c r="L78" s="277">
        <v>0</v>
      </c>
      <c r="M78" s="277">
        <v>0</v>
      </c>
      <c r="N78" s="277">
        <v>0</v>
      </c>
      <c r="O78" s="277">
        <v>0</v>
      </c>
      <c r="P78" s="277">
        <v>0</v>
      </c>
      <c r="Q78" s="277">
        <v>0</v>
      </c>
      <c r="R78" s="277">
        <v>0</v>
      </c>
      <c r="S78" s="277">
        <v>0</v>
      </c>
      <c r="T78" s="277">
        <v>0</v>
      </c>
      <c r="U78" s="277">
        <v>0</v>
      </c>
      <c r="V78" s="277">
        <v>0</v>
      </c>
      <c r="W78" s="277">
        <v>0</v>
      </c>
      <c r="X78" s="277">
        <v>0</v>
      </c>
      <c r="Y78" s="272">
        <f t="shared" si="116"/>
        <v>5.5612427999999996</v>
      </c>
      <c r="Z78" s="272">
        <v>0.29322239999999999</v>
      </c>
      <c r="AA78" s="272">
        <v>4.7983680599999996</v>
      </c>
      <c r="AB78" s="272">
        <v>0.45830393999999997</v>
      </c>
      <c r="AC78" s="272">
        <v>1.13484E-2</v>
      </c>
      <c r="AD78" s="272"/>
      <c r="AE78" s="278"/>
      <c r="AF78" s="278"/>
      <c r="AG78" s="278"/>
      <c r="AH78" s="278"/>
      <c r="AI78" s="278"/>
      <c r="AJ78" s="272"/>
      <c r="AK78" s="272"/>
      <c r="AL78" s="272"/>
      <c r="AM78" s="272"/>
      <c r="AN78" s="272"/>
      <c r="AO78" s="272"/>
      <c r="AP78" s="272"/>
      <c r="AQ78" s="272"/>
      <c r="AR78" s="272"/>
      <c r="AS78" s="272"/>
      <c r="AT78" s="272"/>
      <c r="AU78" s="272"/>
      <c r="AV78" s="272"/>
      <c r="AW78" s="272"/>
      <c r="AX78" s="272"/>
      <c r="AY78" s="272"/>
      <c r="AZ78" s="272"/>
      <c r="BA78" s="272"/>
      <c r="BB78" s="272"/>
      <c r="BC78" s="272"/>
    </row>
    <row r="79" spans="1:55" ht="20.100000000000001" customHeight="1">
      <c r="A79" s="217" t="s">
        <v>991</v>
      </c>
      <c r="B79" s="415" t="s">
        <v>1079</v>
      </c>
      <c r="C79" s="270" t="s">
        <v>1080</v>
      </c>
      <c r="D79" s="226">
        <f t="shared" si="110"/>
        <v>6.0830039999999999</v>
      </c>
      <c r="E79" s="220">
        <f t="shared" si="111"/>
        <v>6.0830039999999999</v>
      </c>
      <c r="F79" s="220">
        <f t="shared" si="112"/>
        <v>0.31681799999999999</v>
      </c>
      <c r="G79" s="220">
        <f t="shared" si="113"/>
        <v>5.1673236000000005</v>
      </c>
      <c r="H79" s="220">
        <f t="shared" si="114"/>
        <v>0.51728999999999992</v>
      </c>
      <c r="I79" s="220">
        <f t="shared" si="115"/>
        <v>8.1572399999999989E-2</v>
      </c>
      <c r="J79" s="277">
        <v>0</v>
      </c>
      <c r="K79" s="277">
        <v>0</v>
      </c>
      <c r="L79" s="277">
        <v>0</v>
      </c>
      <c r="M79" s="277">
        <v>0</v>
      </c>
      <c r="N79" s="277">
        <v>0</v>
      </c>
      <c r="O79" s="277">
        <v>0</v>
      </c>
      <c r="P79" s="277">
        <v>0</v>
      </c>
      <c r="Q79" s="277">
        <v>0</v>
      </c>
      <c r="R79" s="277">
        <v>0</v>
      </c>
      <c r="S79" s="277">
        <v>0</v>
      </c>
      <c r="T79" s="277">
        <v>0</v>
      </c>
      <c r="U79" s="277">
        <v>0</v>
      </c>
      <c r="V79" s="277">
        <v>0</v>
      </c>
      <c r="W79" s="277">
        <v>0</v>
      </c>
      <c r="X79" s="277">
        <v>0</v>
      </c>
      <c r="Y79" s="272">
        <f t="shared" si="116"/>
        <v>6.0830039999999999</v>
      </c>
      <c r="Z79" s="272">
        <v>0.31681799999999999</v>
      </c>
      <c r="AA79" s="272">
        <v>5.1673236000000005</v>
      </c>
      <c r="AB79" s="272">
        <v>0.51728999999999992</v>
      </c>
      <c r="AC79" s="272">
        <v>8.1572399999999989E-2</v>
      </c>
      <c r="AD79" s="272"/>
      <c r="AE79" s="278"/>
      <c r="AF79" s="278"/>
      <c r="AG79" s="278"/>
      <c r="AH79" s="278"/>
      <c r="AI79" s="278"/>
      <c r="AJ79" s="272"/>
      <c r="AK79" s="272"/>
      <c r="AL79" s="272"/>
      <c r="AM79" s="272"/>
      <c r="AN79" s="272"/>
      <c r="AO79" s="272"/>
      <c r="AP79" s="272"/>
      <c r="AQ79" s="272"/>
      <c r="AR79" s="272"/>
      <c r="AS79" s="272"/>
      <c r="AT79" s="272"/>
      <c r="AU79" s="272"/>
      <c r="AV79" s="272"/>
      <c r="AW79" s="272"/>
      <c r="AX79" s="272"/>
      <c r="AY79" s="272"/>
      <c r="AZ79" s="272"/>
      <c r="BA79" s="272"/>
      <c r="BB79" s="272"/>
      <c r="BC79" s="272"/>
    </row>
    <row r="80" spans="1:55" ht="26.25" customHeight="1">
      <c r="A80" s="217" t="s">
        <v>994</v>
      </c>
      <c r="B80" s="415" t="s">
        <v>1081</v>
      </c>
      <c r="C80" s="270" t="s">
        <v>1082</v>
      </c>
      <c r="D80" s="226">
        <f t="shared" si="110"/>
        <v>2.0478239999999999</v>
      </c>
      <c r="E80" s="220">
        <f t="shared" si="111"/>
        <v>2.0478239999999999</v>
      </c>
      <c r="F80" s="220">
        <f t="shared" si="112"/>
        <v>0.1050444</v>
      </c>
      <c r="G80" s="220">
        <f t="shared" si="113"/>
        <v>1.63061016</v>
      </c>
      <c r="H80" s="220">
        <f t="shared" si="114"/>
        <v>0.25624824000000002</v>
      </c>
      <c r="I80" s="220">
        <f t="shared" si="115"/>
        <v>5.5921199999999997E-2</v>
      </c>
      <c r="J80" s="277">
        <v>0</v>
      </c>
      <c r="K80" s="277">
        <v>0</v>
      </c>
      <c r="L80" s="277">
        <v>0</v>
      </c>
      <c r="M80" s="277">
        <v>0</v>
      </c>
      <c r="N80" s="277">
        <v>0</v>
      </c>
      <c r="O80" s="277">
        <v>0</v>
      </c>
      <c r="P80" s="277">
        <v>0</v>
      </c>
      <c r="Q80" s="277">
        <v>0</v>
      </c>
      <c r="R80" s="277">
        <v>0</v>
      </c>
      <c r="S80" s="277">
        <v>0</v>
      </c>
      <c r="T80" s="277">
        <v>0</v>
      </c>
      <c r="U80" s="277">
        <v>0</v>
      </c>
      <c r="V80" s="277">
        <v>0</v>
      </c>
      <c r="W80" s="277">
        <v>0</v>
      </c>
      <c r="X80" s="277">
        <v>0</v>
      </c>
      <c r="Y80" s="272">
        <f t="shared" si="116"/>
        <v>2.0478239999999999</v>
      </c>
      <c r="Z80" s="272">
        <v>0.1050444</v>
      </c>
      <c r="AA80" s="272">
        <v>1.63061016</v>
      </c>
      <c r="AB80" s="272">
        <v>0.25624824000000002</v>
      </c>
      <c r="AC80" s="272">
        <v>5.5921199999999997E-2</v>
      </c>
      <c r="AD80" s="272"/>
      <c r="AE80" s="278"/>
      <c r="AF80" s="278"/>
      <c r="AG80" s="278"/>
      <c r="AH80" s="278"/>
      <c r="AI80" s="278"/>
      <c r="AJ80" s="272"/>
      <c r="AK80" s="272"/>
      <c r="AL80" s="272"/>
      <c r="AM80" s="272"/>
      <c r="AN80" s="272"/>
      <c r="AO80" s="272"/>
      <c r="AP80" s="272"/>
      <c r="AQ80" s="272"/>
      <c r="AR80" s="272"/>
      <c r="AS80" s="272"/>
      <c r="AT80" s="272"/>
      <c r="AU80" s="272"/>
      <c r="AV80" s="272"/>
      <c r="AW80" s="272"/>
      <c r="AX80" s="272"/>
      <c r="AY80" s="272"/>
      <c r="AZ80" s="272"/>
      <c r="BA80" s="272"/>
      <c r="BB80" s="272"/>
      <c r="BC80" s="272"/>
    </row>
    <row r="81" spans="1:55" ht="28.5" customHeight="1">
      <c r="A81" s="217" t="s">
        <v>997</v>
      </c>
      <c r="B81" s="415" t="s">
        <v>1083</v>
      </c>
      <c r="C81" s="270" t="s">
        <v>1084</v>
      </c>
      <c r="D81" s="226">
        <f t="shared" si="110"/>
        <v>2.0478239999999999</v>
      </c>
      <c r="E81" s="220">
        <f t="shared" si="111"/>
        <v>2.0478239999999999</v>
      </c>
      <c r="F81" s="220">
        <f t="shared" si="112"/>
        <v>0.1050444</v>
      </c>
      <c r="G81" s="220">
        <f t="shared" si="113"/>
        <v>1.63061016</v>
      </c>
      <c r="H81" s="220">
        <f t="shared" si="114"/>
        <v>0.25624824000000002</v>
      </c>
      <c r="I81" s="220">
        <f t="shared" si="115"/>
        <v>5.5921199999999997E-2</v>
      </c>
      <c r="J81" s="277">
        <v>0</v>
      </c>
      <c r="K81" s="277">
        <v>0</v>
      </c>
      <c r="L81" s="277">
        <v>0</v>
      </c>
      <c r="M81" s="277">
        <v>0</v>
      </c>
      <c r="N81" s="277">
        <v>0</v>
      </c>
      <c r="O81" s="277">
        <v>0</v>
      </c>
      <c r="P81" s="277">
        <v>0</v>
      </c>
      <c r="Q81" s="277">
        <v>0</v>
      </c>
      <c r="R81" s="277">
        <v>0</v>
      </c>
      <c r="S81" s="277">
        <v>0</v>
      </c>
      <c r="T81" s="277">
        <v>0</v>
      </c>
      <c r="U81" s="277">
        <v>0</v>
      </c>
      <c r="V81" s="277">
        <v>0</v>
      </c>
      <c r="W81" s="277">
        <v>0</v>
      </c>
      <c r="X81" s="277">
        <v>0</v>
      </c>
      <c r="Y81" s="272">
        <f t="shared" si="116"/>
        <v>2.0478239999999999</v>
      </c>
      <c r="Z81" s="272">
        <v>0.1050444</v>
      </c>
      <c r="AA81" s="272">
        <v>1.63061016</v>
      </c>
      <c r="AB81" s="272">
        <v>0.25624824000000002</v>
      </c>
      <c r="AC81" s="272">
        <v>5.5921199999999997E-2</v>
      </c>
      <c r="AD81" s="272"/>
      <c r="AE81" s="278"/>
      <c r="AF81" s="278"/>
      <c r="AG81" s="278"/>
      <c r="AH81" s="278"/>
      <c r="AI81" s="278"/>
      <c r="AJ81" s="272"/>
      <c r="AK81" s="272"/>
      <c r="AL81" s="272"/>
      <c r="AM81" s="272"/>
      <c r="AN81" s="272"/>
      <c r="AO81" s="272"/>
      <c r="AP81" s="272"/>
      <c r="AQ81" s="272"/>
      <c r="AR81" s="272"/>
      <c r="AS81" s="272"/>
      <c r="AT81" s="272"/>
      <c r="AU81" s="272"/>
      <c r="AV81" s="272"/>
      <c r="AW81" s="272"/>
      <c r="AX81" s="272"/>
      <c r="AY81" s="272"/>
      <c r="AZ81" s="272"/>
      <c r="BA81" s="272"/>
      <c r="BB81" s="272"/>
      <c r="BC81" s="272"/>
    </row>
    <row r="82" spans="1:55" ht="26.25" customHeight="1">
      <c r="A82" s="217" t="s">
        <v>1000</v>
      </c>
      <c r="B82" s="415" t="s">
        <v>1085</v>
      </c>
      <c r="C82" s="270" t="s">
        <v>1086</v>
      </c>
      <c r="D82" s="226">
        <f t="shared" si="110"/>
        <v>5.4601771560000003</v>
      </c>
      <c r="E82" s="220">
        <f t="shared" si="111"/>
        <v>5.4601771560000003</v>
      </c>
      <c r="F82" s="220">
        <f t="shared" si="112"/>
        <v>0.20606318400000001</v>
      </c>
      <c r="G82" s="220">
        <f t="shared" si="113"/>
        <v>2.9636855999999998</v>
      </c>
      <c r="H82" s="220">
        <f t="shared" si="114"/>
        <v>0.62973512399999998</v>
      </c>
      <c r="I82" s="220">
        <f t="shared" si="115"/>
        <v>1.6606932480000001</v>
      </c>
      <c r="J82" s="277">
        <v>0</v>
      </c>
      <c r="K82" s="277">
        <v>0</v>
      </c>
      <c r="L82" s="277">
        <v>0</v>
      </c>
      <c r="M82" s="277">
        <v>0</v>
      </c>
      <c r="N82" s="277">
        <v>0</v>
      </c>
      <c r="O82" s="277">
        <v>0</v>
      </c>
      <c r="P82" s="277">
        <v>0</v>
      </c>
      <c r="Q82" s="277">
        <v>0</v>
      </c>
      <c r="R82" s="277">
        <v>0</v>
      </c>
      <c r="S82" s="277">
        <v>0</v>
      </c>
      <c r="T82" s="277">
        <v>0</v>
      </c>
      <c r="U82" s="277">
        <v>0</v>
      </c>
      <c r="V82" s="277">
        <v>0</v>
      </c>
      <c r="W82" s="277">
        <v>0</v>
      </c>
      <c r="X82" s="277">
        <v>0</v>
      </c>
      <c r="Y82" s="272">
        <f t="shared" si="116"/>
        <v>5.4601771560000003</v>
      </c>
      <c r="Z82" s="272">
        <v>0.20606318400000001</v>
      </c>
      <c r="AA82" s="272">
        <v>2.9636855999999998</v>
      </c>
      <c r="AB82" s="272">
        <v>0.62973512399999998</v>
      </c>
      <c r="AC82" s="272">
        <v>1.6606932480000001</v>
      </c>
      <c r="AD82" s="272"/>
      <c r="AE82" s="278"/>
      <c r="AF82" s="278"/>
      <c r="AG82" s="278"/>
      <c r="AH82" s="278"/>
      <c r="AI82" s="278"/>
      <c r="AJ82" s="272"/>
      <c r="AK82" s="272"/>
      <c r="AL82" s="272"/>
      <c r="AM82" s="272"/>
      <c r="AN82" s="272"/>
      <c r="AO82" s="272"/>
      <c r="AP82" s="272"/>
      <c r="AQ82" s="272"/>
      <c r="AR82" s="272"/>
      <c r="AS82" s="272"/>
      <c r="AT82" s="272"/>
      <c r="AU82" s="272"/>
      <c r="AV82" s="272"/>
      <c r="AW82" s="272"/>
      <c r="AX82" s="272"/>
      <c r="AY82" s="272"/>
      <c r="AZ82" s="272"/>
      <c r="BA82" s="272"/>
      <c r="BB82" s="272"/>
      <c r="BC82" s="272"/>
    </row>
    <row r="83" spans="1:55" ht="20.100000000000001" customHeight="1">
      <c r="A83" s="217" t="s">
        <v>1092</v>
      </c>
      <c r="B83" s="415" t="s">
        <v>1087</v>
      </c>
      <c r="C83" s="270" t="s">
        <v>1088</v>
      </c>
      <c r="D83" s="226">
        <f t="shared" si="110"/>
        <v>3.6406847999999998</v>
      </c>
      <c r="E83" s="220">
        <f t="shared" si="111"/>
        <v>3.6406847999999998</v>
      </c>
      <c r="F83" s="220">
        <f t="shared" si="112"/>
        <v>0.18373680000000001</v>
      </c>
      <c r="G83" s="220">
        <f t="shared" si="113"/>
        <v>2.8752843239999999</v>
      </c>
      <c r="H83" s="220">
        <f t="shared" si="114"/>
        <v>0.52240767599999993</v>
      </c>
      <c r="I83" s="220">
        <f t="shared" si="115"/>
        <v>5.9255999999999996E-2</v>
      </c>
      <c r="J83" s="277">
        <v>0</v>
      </c>
      <c r="K83" s="277">
        <v>0</v>
      </c>
      <c r="L83" s="277">
        <v>0</v>
      </c>
      <c r="M83" s="277">
        <v>0</v>
      </c>
      <c r="N83" s="277">
        <v>0</v>
      </c>
      <c r="O83" s="277">
        <v>0</v>
      </c>
      <c r="P83" s="277">
        <v>0</v>
      </c>
      <c r="Q83" s="277">
        <v>0</v>
      </c>
      <c r="R83" s="277">
        <v>0</v>
      </c>
      <c r="S83" s="277">
        <v>0</v>
      </c>
      <c r="T83" s="277">
        <v>0</v>
      </c>
      <c r="U83" s="277">
        <v>0</v>
      </c>
      <c r="V83" s="277">
        <v>0</v>
      </c>
      <c r="W83" s="277">
        <v>0</v>
      </c>
      <c r="X83" s="277">
        <v>0</v>
      </c>
      <c r="Y83" s="272">
        <f t="shared" si="116"/>
        <v>3.6406847999999998</v>
      </c>
      <c r="Z83" s="272">
        <v>0.18373680000000001</v>
      </c>
      <c r="AA83" s="272">
        <v>2.8752843239999999</v>
      </c>
      <c r="AB83" s="272">
        <v>0.52240767599999993</v>
      </c>
      <c r="AC83" s="272">
        <v>5.9255999999999996E-2</v>
      </c>
      <c r="AD83" s="272"/>
      <c r="AE83" s="278"/>
      <c r="AF83" s="278"/>
      <c r="AG83" s="278"/>
      <c r="AH83" s="278"/>
      <c r="AI83" s="278"/>
      <c r="AJ83" s="272"/>
      <c r="AK83" s="272"/>
      <c r="AL83" s="272"/>
      <c r="AM83" s="272"/>
      <c r="AN83" s="272"/>
      <c r="AO83" s="272"/>
      <c r="AP83" s="272"/>
      <c r="AQ83" s="272"/>
      <c r="AR83" s="272"/>
      <c r="AS83" s="272"/>
      <c r="AT83" s="272"/>
      <c r="AU83" s="272"/>
      <c r="AV83" s="272"/>
      <c r="AW83" s="272"/>
      <c r="AX83" s="272"/>
      <c r="AY83" s="272"/>
      <c r="AZ83" s="272"/>
      <c r="BA83" s="272"/>
      <c r="BB83" s="272"/>
      <c r="BC83" s="272"/>
    </row>
    <row r="84" spans="1:55" ht="25.5" customHeight="1">
      <c r="A84" s="217" t="s">
        <v>1093</v>
      </c>
      <c r="B84" s="415" t="s">
        <v>1089</v>
      </c>
      <c r="C84" s="270" t="s">
        <v>1090</v>
      </c>
      <c r="D84" s="226">
        <f>E84</f>
        <v>20.621044800000004</v>
      </c>
      <c r="E84" s="220">
        <f>J84+O84+T84+Y84</f>
        <v>20.621044800000004</v>
      </c>
      <c r="F84" s="220">
        <f t="shared" si="112"/>
        <v>1.44</v>
      </c>
      <c r="G84" s="220">
        <f t="shared" si="113"/>
        <v>6.96</v>
      </c>
      <c r="H84" s="220">
        <f t="shared" si="114"/>
        <v>10.199999999999999</v>
      </c>
      <c r="I84" s="220">
        <f t="shared" si="115"/>
        <v>2.0210448000000012</v>
      </c>
      <c r="J84" s="277">
        <v>0</v>
      </c>
      <c r="K84" s="277">
        <v>0</v>
      </c>
      <c r="L84" s="277">
        <v>0</v>
      </c>
      <c r="M84" s="277">
        <v>0</v>
      </c>
      <c r="N84" s="277">
        <v>0</v>
      </c>
      <c r="O84" s="277">
        <v>0</v>
      </c>
      <c r="P84" s="277">
        <v>0</v>
      </c>
      <c r="Q84" s="277">
        <v>0</v>
      </c>
      <c r="R84" s="277">
        <v>0</v>
      </c>
      <c r="S84" s="277">
        <v>0</v>
      </c>
      <c r="T84" s="277">
        <v>0</v>
      </c>
      <c r="U84" s="277">
        <v>0</v>
      </c>
      <c r="V84" s="277">
        <v>0</v>
      </c>
      <c r="W84" s="277">
        <v>0</v>
      </c>
      <c r="X84" s="277">
        <v>0</v>
      </c>
      <c r="Y84" s="272">
        <f t="shared" si="116"/>
        <v>20.621044800000004</v>
      </c>
      <c r="Z84" s="272">
        <v>1.44</v>
      </c>
      <c r="AA84" s="272">
        <v>6.96</v>
      </c>
      <c r="AB84" s="272">
        <v>10.199999999999999</v>
      </c>
      <c r="AC84" s="272">
        <v>2.0210448000000012</v>
      </c>
      <c r="AD84" s="272"/>
      <c r="AE84" s="278"/>
      <c r="AF84" s="278"/>
      <c r="AG84" s="278"/>
      <c r="AH84" s="278"/>
      <c r="AI84" s="278"/>
      <c r="AJ84" s="272"/>
      <c r="AK84" s="272"/>
      <c r="AL84" s="272"/>
      <c r="AM84" s="272"/>
      <c r="AN84" s="272"/>
      <c r="AO84" s="272"/>
      <c r="AP84" s="272"/>
      <c r="AQ84" s="272"/>
      <c r="AR84" s="272"/>
      <c r="AS84" s="272"/>
      <c r="AT84" s="272"/>
      <c r="AU84" s="272"/>
      <c r="AV84" s="272"/>
      <c r="AW84" s="272"/>
      <c r="AX84" s="272"/>
      <c r="AY84" s="272"/>
      <c r="AZ84" s="272"/>
      <c r="BA84" s="272"/>
      <c r="BB84" s="272"/>
      <c r="BC84" s="272"/>
    </row>
    <row r="85" spans="1:55" ht="39.75" customHeight="1">
      <c r="A85" s="217" t="s">
        <v>1094</v>
      </c>
      <c r="B85" s="241" t="s">
        <v>1050</v>
      </c>
      <c r="C85" s="225" t="s">
        <v>981</v>
      </c>
      <c r="D85" s="226">
        <f>E85</f>
        <v>5.0647704000000004</v>
      </c>
      <c r="E85" s="220">
        <f>J85+O85+T85+Y85</f>
        <v>5.0647704000000004</v>
      </c>
      <c r="F85" s="220">
        <f t="shared" si="8"/>
        <v>0.2783352</v>
      </c>
      <c r="G85" s="220">
        <f t="shared" si="9"/>
        <v>1.875084</v>
      </c>
      <c r="H85" s="220">
        <f t="shared" si="10"/>
        <v>2.8822427999999998</v>
      </c>
      <c r="I85" s="220">
        <f t="shared" si="11"/>
        <v>2.91084E-2</v>
      </c>
      <c r="J85" s="264">
        <v>0</v>
      </c>
      <c r="K85" s="264">
        <v>0</v>
      </c>
      <c r="L85" s="264">
        <v>0</v>
      </c>
      <c r="M85" s="264">
        <v>0</v>
      </c>
      <c r="N85" s="264">
        <v>0</v>
      </c>
      <c r="O85" s="264">
        <v>0</v>
      </c>
      <c r="P85" s="264">
        <v>0</v>
      </c>
      <c r="Q85" s="264">
        <v>0</v>
      </c>
      <c r="R85" s="264">
        <v>0</v>
      </c>
      <c r="S85" s="264">
        <v>0</v>
      </c>
      <c r="T85" s="242">
        <f>U85+V85+W85+X85</f>
        <v>5.0647704000000004</v>
      </c>
      <c r="U85" s="242">
        <v>0.2783352</v>
      </c>
      <c r="V85" s="242">
        <v>1.875084</v>
      </c>
      <c r="W85" s="242">
        <v>2.8822427999999998</v>
      </c>
      <c r="X85" s="242">
        <v>2.91084E-2</v>
      </c>
      <c r="Y85" s="242"/>
      <c r="Z85" s="242"/>
      <c r="AA85" s="242"/>
      <c r="AB85" s="242"/>
      <c r="AC85" s="242"/>
      <c r="AD85" s="242">
        <f>AE85</f>
        <v>4.2206400000000004</v>
      </c>
      <c r="AE85" s="220">
        <f t="shared" ref="AE85:AE92" si="117">AJ85+AO85+AT85+AY85</f>
        <v>4.2206400000000004</v>
      </c>
      <c r="AF85" s="220">
        <f t="shared" ref="AF85:AF92" si="118">AK85+AP85+AU85+AZ85</f>
        <v>0.2783352</v>
      </c>
      <c r="AG85" s="220">
        <f t="shared" ref="AG85:AG92" si="119">AL85+AQ85+AV85+BA85</f>
        <v>1.875084</v>
      </c>
      <c r="AH85" s="220">
        <f t="shared" ref="AH85:AH92" si="120">AM85+AR85+AW85+BB85</f>
        <v>2.8822427999999998</v>
      </c>
      <c r="AI85" s="220">
        <f t="shared" ref="AI85:AI92" si="121">AN85+AS85+AX85+BC85</f>
        <v>2.91084E-2</v>
      </c>
      <c r="AJ85" s="242">
        <v>0</v>
      </c>
      <c r="AK85" s="242">
        <v>0</v>
      </c>
      <c r="AL85" s="242">
        <v>0</v>
      </c>
      <c r="AM85" s="242">
        <v>0</v>
      </c>
      <c r="AN85" s="242">
        <v>0</v>
      </c>
      <c r="AO85" s="242">
        <v>0</v>
      </c>
      <c r="AP85" s="242">
        <v>0</v>
      </c>
      <c r="AQ85" s="242">
        <v>0</v>
      </c>
      <c r="AR85" s="242">
        <v>0</v>
      </c>
      <c r="AS85" s="242">
        <v>0</v>
      </c>
      <c r="AT85" s="242">
        <v>4.2206400000000004</v>
      </c>
      <c r="AU85" s="242">
        <v>0.2783352</v>
      </c>
      <c r="AV85" s="242">
        <v>1.875084</v>
      </c>
      <c r="AW85" s="242">
        <v>2.8822427999999998</v>
      </c>
      <c r="AX85" s="242">
        <v>2.91084E-2</v>
      </c>
      <c r="AY85" s="242"/>
      <c r="AZ85" s="242"/>
      <c r="BA85" s="242"/>
      <c r="BB85" s="242"/>
      <c r="BC85" s="242"/>
    </row>
    <row r="86" spans="1:55" ht="30" customHeight="1">
      <c r="A86" s="217" t="s">
        <v>1095</v>
      </c>
      <c r="B86" s="243" t="s">
        <v>983</v>
      </c>
      <c r="C86" s="244" t="s">
        <v>984</v>
      </c>
      <c r="D86" s="226">
        <f t="shared" ref="D86:D92" si="122">AD86*1.2</f>
        <v>4.38</v>
      </c>
      <c r="E86" s="220">
        <f t="shared" ref="E86:E92" si="123">J86+O86+T86+Y86</f>
        <v>4.2531845759999998</v>
      </c>
      <c r="F86" s="220">
        <f t="shared" ref="F86:F92" si="124">K86+P86+U86+Z86</f>
        <v>0</v>
      </c>
      <c r="G86" s="220">
        <f t="shared" ref="G86:G92" si="125">L86+Q86+V86+AA86</f>
        <v>1.0517345759999999</v>
      </c>
      <c r="H86" s="220">
        <f t="shared" ref="H86:H92" si="126">M86+R86+W86+AB86</f>
        <v>3.2014499999999999</v>
      </c>
      <c r="I86" s="220">
        <f t="shared" ref="I86:I92" si="127">N86+S86+X86+AC86</f>
        <v>0</v>
      </c>
      <c r="J86" s="222">
        <v>0</v>
      </c>
      <c r="K86" s="222">
        <v>0</v>
      </c>
      <c r="L86" s="222">
        <v>0</v>
      </c>
      <c r="M86" s="222">
        <v>0</v>
      </c>
      <c r="N86" s="222">
        <v>0</v>
      </c>
      <c r="O86" s="222">
        <v>0</v>
      </c>
      <c r="P86" s="222">
        <v>0</v>
      </c>
      <c r="Q86" s="222">
        <v>0</v>
      </c>
      <c r="R86" s="222">
        <v>0</v>
      </c>
      <c r="S86" s="222">
        <v>0</v>
      </c>
      <c r="T86" s="221">
        <f>U86+V86+W86+X86</f>
        <v>4.2531845759999998</v>
      </c>
      <c r="U86" s="221">
        <v>0</v>
      </c>
      <c r="V86" s="221">
        <f>0.87644548*1.2</f>
        <v>1.0517345759999999</v>
      </c>
      <c r="W86" s="221">
        <f>2.667875*1.2</f>
        <v>3.2014499999999999</v>
      </c>
      <c r="X86" s="221">
        <v>0</v>
      </c>
      <c r="Y86" s="222">
        <v>0</v>
      </c>
      <c r="Z86" s="222">
        <v>0</v>
      </c>
      <c r="AA86" s="222">
        <v>0</v>
      </c>
      <c r="AB86" s="222">
        <v>0</v>
      </c>
      <c r="AC86" s="222">
        <v>0</v>
      </c>
      <c r="AD86" s="242">
        <v>3.65</v>
      </c>
      <c r="AE86" s="220">
        <f t="shared" si="117"/>
        <v>3.5443204800000001</v>
      </c>
      <c r="AF86" s="220">
        <f t="shared" si="118"/>
        <v>0</v>
      </c>
      <c r="AG86" s="220">
        <f t="shared" si="119"/>
        <v>0.87644548</v>
      </c>
      <c r="AH86" s="220">
        <f t="shared" si="120"/>
        <v>2.667875</v>
      </c>
      <c r="AI86" s="220">
        <f t="shared" si="121"/>
        <v>0</v>
      </c>
      <c r="AJ86" s="222">
        <v>0</v>
      </c>
      <c r="AK86" s="222">
        <v>0</v>
      </c>
      <c r="AL86" s="222">
        <v>0</v>
      </c>
      <c r="AM86" s="222">
        <v>0</v>
      </c>
      <c r="AN86" s="222">
        <v>0</v>
      </c>
      <c r="AO86" s="222">
        <v>0</v>
      </c>
      <c r="AP86" s="222">
        <v>0</v>
      </c>
      <c r="AQ86" s="222">
        <v>0</v>
      </c>
      <c r="AR86" s="222">
        <v>0</v>
      </c>
      <c r="AS86" s="222">
        <v>0</v>
      </c>
      <c r="AT86" s="221">
        <f>AU86+AV86+AW86+AX86</f>
        <v>3.5443204800000001</v>
      </c>
      <c r="AU86" s="221">
        <v>0</v>
      </c>
      <c r="AV86" s="221">
        <v>0.87644548</v>
      </c>
      <c r="AW86" s="221">
        <v>2.667875</v>
      </c>
      <c r="AX86" s="221">
        <v>0</v>
      </c>
      <c r="AY86" s="222">
        <v>0</v>
      </c>
      <c r="AZ86" s="222">
        <v>0</v>
      </c>
      <c r="BA86" s="222">
        <v>0</v>
      </c>
      <c r="BB86" s="222">
        <v>0</v>
      </c>
      <c r="BC86" s="222">
        <v>0</v>
      </c>
    </row>
    <row r="87" spans="1:55" ht="30" customHeight="1">
      <c r="A87" s="217" t="s">
        <v>1096</v>
      </c>
      <c r="B87" s="243" t="s">
        <v>986</v>
      </c>
      <c r="C87" s="244" t="s">
        <v>987</v>
      </c>
      <c r="D87" s="226">
        <f t="shared" si="122"/>
        <v>2.5319999999999996</v>
      </c>
      <c r="E87" s="220">
        <f t="shared" si="123"/>
        <v>2.2764992519999998</v>
      </c>
      <c r="F87" s="220">
        <f t="shared" si="124"/>
        <v>0</v>
      </c>
      <c r="G87" s="220">
        <f t="shared" si="125"/>
        <v>0.75427390799999994</v>
      </c>
      <c r="H87" s="220">
        <f t="shared" si="126"/>
        <v>1.522225344</v>
      </c>
      <c r="I87" s="220">
        <f t="shared" si="127"/>
        <v>0</v>
      </c>
      <c r="J87" s="222">
        <v>0</v>
      </c>
      <c r="K87" s="222">
        <v>0</v>
      </c>
      <c r="L87" s="222">
        <v>0</v>
      </c>
      <c r="M87" s="222">
        <v>0</v>
      </c>
      <c r="N87" s="222">
        <v>0</v>
      </c>
      <c r="O87" s="222">
        <v>0</v>
      </c>
      <c r="P87" s="222">
        <v>0</v>
      </c>
      <c r="Q87" s="222">
        <v>0</v>
      </c>
      <c r="R87" s="222">
        <v>0</v>
      </c>
      <c r="S87" s="222">
        <v>0</v>
      </c>
      <c r="T87" s="222">
        <v>0</v>
      </c>
      <c r="U87" s="222">
        <v>0</v>
      </c>
      <c r="V87" s="222">
        <v>0</v>
      </c>
      <c r="W87" s="222">
        <v>0</v>
      </c>
      <c r="X87" s="222">
        <v>0</v>
      </c>
      <c r="Y87" s="222">
        <f>Z87+AA87+AB87+AC87</f>
        <v>2.2764992519999998</v>
      </c>
      <c r="Z87" s="222">
        <v>0</v>
      </c>
      <c r="AA87" s="222">
        <f>0.62856159*1.2</f>
        <v>0.75427390799999994</v>
      </c>
      <c r="AB87" s="222">
        <f>1.26852112*1.2</f>
        <v>1.522225344</v>
      </c>
      <c r="AC87" s="222">
        <v>0</v>
      </c>
      <c r="AD87" s="222">
        <v>2.11</v>
      </c>
      <c r="AE87" s="220">
        <f t="shared" si="117"/>
        <v>1.8970827099999998</v>
      </c>
      <c r="AF87" s="282">
        <f t="shared" si="118"/>
        <v>0</v>
      </c>
      <c r="AG87" s="220">
        <f t="shared" si="119"/>
        <v>0.62856159</v>
      </c>
      <c r="AH87" s="282">
        <f t="shared" si="120"/>
        <v>1.2685211199999999</v>
      </c>
      <c r="AI87" s="282">
        <f t="shared" si="121"/>
        <v>0</v>
      </c>
      <c r="AJ87" s="222">
        <v>0</v>
      </c>
      <c r="AK87" s="222">
        <v>0</v>
      </c>
      <c r="AL87" s="222">
        <v>0</v>
      </c>
      <c r="AM87" s="222">
        <v>0</v>
      </c>
      <c r="AN87" s="222">
        <v>0</v>
      </c>
      <c r="AO87" s="222">
        <v>0</v>
      </c>
      <c r="AP87" s="222">
        <v>0</v>
      </c>
      <c r="AQ87" s="222">
        <v>0</v>
      </c>
      <c r="AR87" s="222">
        <v>0</v>
      </c>
      <c r="AS87" s="222">
        <v>0</v>
      </c>
      <c r="AT87" s="222">
        <v>0</v>
      </c>
      <c r="AU87" s="222">
        <v>0</v>
      </c>
      <c r="AV87" s="222">
        <v>0</v>
      </c>
      <c r="AW87" s="222">
        <v>0</v>
      </c>
      <c r="AX87" s="222">
        <v>0</v>
      </c>
      <c r="AY87" s="285">
        <f>AZ87+BA87+BB87+BC87</f>
        <v>1.8970827099999998</v>
      </c>
      <c r="AZ87" s="416">
        <v>0</v>
      </c>
      <c r="BA87" s="285">
        <v>0.62856159</v>
      </c>
      <c r="BB87" s="416">
        <v>1.2685211199999999</v>
      </c>
      <c r="BC87" s="416">
        <v>0</v>
      </c>
    </row>
    <row r="88" spans="1:55" ht="30" customHeight="1">
      <c r="A88" s="217" t="s">
        <v>1097</v>
      </c>
      <c r="B88" s="245" t="s">
        <v>989</v>
      </c>
      <c r="C88" s="225" t="s">
        <v>990</v>
      </c>
      <c r="D88" s="226">
        <f t="shared" si="122"/>
        <v>3.3023099999999999</v>
      </c>
      <c r="E88" s="220">
        <f t="shared" si="123"/>
        <v>0</v>
      </c>
      <c r="F88" s="220">
        <f t="shared" si="124"/>
        <v>0</v>
      </c>
      <c r="G88" s="220">
        <f t="shared" si="125"/>
        <v>0</v>
      </c>
      <c r="H88" s="220">
        <f t="shared" si="126"/>
        <v>0</v>
      </c>
      <c r="I88" s="220">
        <f t="shared" si="127"/>
        <v>0</v>
      </c>
      <c r="J88" s="242"/>
      <c r="K88" s="242"/>
      <c r="L88" s="242"/>
      <c r="M88" s="242"/>
      <c r="N88" s="242"/>
      <c r="O88" s="242"/>
      <c r="P88" s="242"/>
      <c r="Q88" s="242"/>
      <c r="R88" s="242"/>
      <c r="S88" s="242"/>
      <c r="T88" s="242"/>
      <c r="U88" s="242"/>
      <c r="V88" s="242"/>
      <c r="W88" s="242"/>
      <c r="X88" s="242"/>
      <c r="Y88" s="242"/>
      <c r="Z88" s="242"/>
      <c r="AA88" s="242"/>
      <c r="AB88" s="242"/>
      <c r="AC88" s="242"/>
      <c r="AD88" s="242">
        <v>2.751925</v>
      </c>
      <c r="AE88" s="220">
        <f t="shared" si="117"/>
        <v>0</v>
      </c>
      <c r="AF88" s="220">
        <f t="shared" si="118"/>
        <v>0</v>
      </c>
      <c r="AG88" s="220">
        <f t="shared" si="119"/>
        <v>0</v>
      </c>
      <c r="AH88" s="220">
        <f t="shared" si="120"/>
        <v>0</v>
      </c>
      <c r="AI88" s="220">
        <f t="shared" si="121"/>
        <v>0</v>
      </c>
      <c r="AJ88" s="242"/>
      <c r="AK88" s="242"/>
      <c r="AL88" s="242"/>
      <c r="AM88" s="242"/>
      <c r="AN88" s="242"/>
      <c r="AO88" s="242"/>
      <c r="AP88" s="242"/>
      <c r="AQ88" s="242"/>
      <c r="AR88" s="242"/>
      <c r="AS88" s="242"/>
      <c r="AT88" s="242"/>
      <c r="AU88" s="242"/>
      <c r="AV88" s="242"/>
      <c r="AW88" s="242"/>
      <c r="AX88" s="242"/>
      <c r="AY88" s="285">
        <v>0</v>
      </c>
      <c r="AZ88" s="285">
        <v>0</v>
      </c>
      <c r="BA88" s="285">
        <v>0</v>
      </c>
      <c r="BB88" s="285">
        <v>0</v>
      </c>
      <c r="BC88" s="285">
        <v>0</v>
      </c>
    </row>
    <row r="89" spans="1:55" ht="30" customHeight="1">
      <c r="A89" s="217" t="s">
        <v>1098</v>
      </c>
      <c r="B89" s="245" t="s">
        <v>992</v>
      </c>
      <c r="C89" s="225" t="s">
        <v>993</v>
      </c>
      <c r="D89" s="226">
        <f t="shared" si="122"/>
        <v>0.29362920000000003</v>
      </c>
      <c r="E89" s="220">
        <f t="shared" si="123"/>
        <v>0</v>
      </c>
      <c r="F89" s="220">
        <f t="shared" si="124"/>
        <v>0</v>
      </c>
      <c r="G89" s="220">
        <f t="shared" si="125"/>
        <v>0</v>
      </c>
      <c r="H89" s="220">
        <f t="shared" si="126"/>
        <v>0</v>
      </c>
      <c r="I89" s="220">
        <f t="shared" si="127"/>
        <v>0</v>
      </c>
      <c r="J89" s="242"/>
      <c r="K89" s="242"/>
      <c r="L89" s="242"/>
      <c r="M89" s="242"/>
      <c r="N89" s="242"/>
      <c r="O89" s="242"/>
      <c r="P89" s="242"/>
      <c r="Q89" s="242"/>
      <c r="R89" s="242"/>
      <c r="S89" s="242"/>
      <c r="T89" s="242"/>
      <c r="U89" s="242"/>
      <c r="V89" s="242"/>
      <c r="W89" s="242"/>
      <c r="X89" s="242"/>
      <c r="Y89" s="242"/>
      <c r="Z89" s="242"/>
      <c r="AA89" s="242"/>
      <c r="AB89" s="242"/>
      <c r="AC89" s="242"/>
      <c r="AD89" s="242">
        <v>0.24469100000000002</v>
      </c>
      <c r="AE89" s="220">
        <f t="shared" si="117"/>
        <v>0.15836268000000001</v>
      </c>
      <c r="AF89" s="220">
        <f t="shared" si="118"/>
        <v>0</v>
      </c>
      <c r="AG89" s="220">
        <f t="shared" si="119"/>
        <v>8.9080679999999995E-2</v>
      </c>
      <c r="AH89" s="220">
        <f t="shared" si="120"/>
        <v>6.6000000000000003E-2</v>
      </c>
      <c r="AI89" s="220">
        <f t="shared" si="121"/>
        <v>3.2820000000000002E-3</v>
      </c>
      <c r="AJ89" s="285">
        <v>0</v>
      </c>
      <c r="AK89" s="285">
        <v>0</v>
      </c>
      <c r="AL89" s="285">
        <v>0</v>
      </c>
      <c r="AM89" s="285">
        <v>0</v>
      </c>
      <c r="AN89" s="285">
        <v>0</v>
      </c>
      <c r="AO89" s="285">
        <v>0</v>
      </c>
      <c r="AP89" s="285">
        <v>0</v>
      </c>
      <c r="AQ89" s="285">
        <v>0</v>
      </c>
      <c r="AR89" s="285">
        <v>0</v>
      </c>
      <c r="AS89" s="285">
        <v>0</v>
      </c>
      <c r="AT89" s="285">
        <v>0</v>
      </c>
      <c r="AU89" s="285">
        <v>0</v>
      </c>
      <c r="AV89" s="285">
        <v>0</v>
      </c>
      <c r="AW89" s="285">
        <v>0</v>
      </c>
      <c r="AX89" s="285">
        <v>0</v>
      </c>
      <c r="AY89" s="417">
        <f>AZ89+BA89+BB89+BC89</f>
        <v>0.15836268000000001</v>
      </c>
      <c r="AZ89" s="285">
        <v>0</v>
      </c>
      <c r="BA89" s="285">
        <f>0.15836268-BB89-BC89</f>
        <v>8.9080679999999995E-2</v>
      </c>
      <c r="BB89" s="285">
        <v>6.6000000000000003E-2</v>
      </c>
      <c r="BC89" s="285">
        <v>3.2820000000000002E-3</v>
      </c>
    </row>
    <row r="90" spans="1:55" ht="30" customHeight="1">
      <c r="A90" s="217" t="s">
        <v>1099</v>
      </c>
      <c r="B90" s="241" t="s">
        <v>995</v>
      </c>
      <c r="C90" s="225" t="s">
        <v>996</v>
      </c>
      <c r="D90" s="226">
        <f t="shared" si="122"/>
        <v>0.1897452</v>
      </c>
      <c r="E90" s="220">
        <f t="shared" si="123"/>
        <v>0</v>
      </c>
      <c r="F90" s="220">
        <f t="shared" si="124"/>
        <v>0</v>
      </c>
      <c r="G90" s="220">
        <f t="shared" si="125"/>
        <v>0.177102432</v>
      </c>
      <c r="H90" s="220">
        <f t="shared" si="126"/>
        <v>0</v>
      </c>
      <c r="I90" s="220">
        <f t="shared" si="127"/>
        <v>0</v>
      </c>
      <c r="J90" s="242"/>
      <c r="K90" s="242"/>
      <c r="L90" s="242"/>
      <c r="M90" s="242"/>
      <c r="N90" s="242"/>
      <c r="O90" s="242"/>
      <c r="P90" s="242"/>
      <c r="Q90" s="242">
        <v>0.177102432</v>
      </c>
      <c r="R90" s="242"/>
      <c r="S90" s="242"/>
      <c r="T90" s="242"/>
      <c r="U90" s="242"/>
      <c r="V90" s="242"/>
      <c r="W90" s="242"/>
      <c r="X90" s="242"/>
      <c r="Y90" s="242"/>
      <c r="Z90" s="242"/>
      <c r="AA90" s="242"/>
      <c r="AB90" s="242"/>
      <c r="AC90" s="242"/>
      <c r="AD90" s="242">
        <v>0.15812100000000001</v>
      </c>
      <c r="AE90" s="220">
        <f>AJ90+AO90+AT90+AY90</f>
        <v>0.14758536</v>
      </c>
      <c r="AF90" s="220">
        <f t="shared" si="118"/>
        <v>0</v>
      </c>
      <c r="AG90" s="220">
        <f>AL90+AQ90+AV90+BA90</f>
        <v>0.14558536</v>
      </c>
      <c r="AH90" s="220">
        <f t="shared" si="120"/>
        <v>0</v>
      </c>
      <c r="AI90" s="220">
        <f>AN90+AX90+BC90+AS90</f>
        <v>2E-3</v>
      </c>
      <c r="AJ90" s="285"/>
      <c r="AK90" s="285"/>
      <c r="AL90" s="285"/>
      <c r="AM90" s="285"/>
      <c r="AN90" s="285"/>
      <c r="AO90" s="285">
        <f>AP90+AQ90+AR90+AS90</f>
        <v>0.14758536</v>
      </c>
      <c r="AP90" s="285">
        <v>0</v>
      </c>
      <c r="AQ90" s="285">
        <f>0.14758536-AS90</f>
        <v>0.14558536</v>
      </c>
      <c r="AR90" s="285">
        <v>0</v>
      </c>
      <c r="AS90" s="285">
        <v>2E-3</v>
      </c>
      <c r="AU90" s="285"/>
      <c r="AV90" s="285"/>
      <c r="AW90" s="285"/>
      <c r="AX90" s="285"/>
      <c r="AY90" s="285">
        <v>0</v>
      </c>
      <c r="AZ90" s="285">
        <v>0</v>
      </c>
      <c r="BA90" s="285">
        <v>0</v>
      </c>
      <c r="BB90" s="285">
        <v>0</v>
      </c>
      <c r="BC90" s="285">
        <v>0</v>
      </c>
    </row>
    <row r="91" spans="1:55" ht="20.100000000000001" customHeight="1">
      <c r="A91" s="217" t="s">
        <v>1100</v>
      </c>
      <c r="B91" s="241" t="s">
        <v>998</v>
      </c>
      <c r="C91" s="225" t="s">
        <v>999</v>
      </c>
      <c r="D91" s="226">
        <f t="shared" si="122"/>
        <v>0.38907959999999997</v>
      </c>
      <c r="E91" s="220">
        <f t="shared" si="123"/>
        <v>0</v>
      </c>
      <c r="F91" s="220">
        <f t="shared" si="124"/>
        <v>0</v>
      </c>
      <c r="G91" s="220">
        <f t="shared" si="125"/>
        <v>0</v>
      </c>
      <c r="H91" s="220">
        <f t="shared" si="126"/>
        <v>0</v>
      </c>
      <c r="I91" s="220">
        <f t="shared" si="127"/>
        <v>0</v>
      </c>
      <c r="J91" s="231"/>
      <c r="K91" s="231"/>
      <c r="L91" s="231"/>
      <c r="M91" s="231"/>
      <c r="N91" s="231"/>
      <c r="O91" s="231"/>
      <c r="P91" s="231"/>
      <c r="Q91" s="231"/>
      <c r="R91" s="231"/>
      <c r="S91" s="231"/>
      <c r="T91" s="231"/>
      <c r="U91" s="231"/>
      <c r="V91" s="231"/>
      <c r="W91" s="231"/>
      <c r="X91" s="231"/>
      <c r="Y91" s="231"/>
      <c r="Z91" s="231"/>
      <c r="AA91" s="231"/>
      <c r="AB91" s="231"/>
      <c r="AC91" s="231"/>
      <c r="AD91" s="231">
        <v>0.32423299999999999</v>
      </c>
      <c r="AE91" s="220">
        <f t="shared" si="117"/>
        <v>0.25522335000000002</v>
      </c>
      <c r="AF91" s="220">
        <f t="shared" si="118"/>
        <v>0</v>
      </c>
      <c r="AG91" s="220">
        <f t="shared" si="119"/>
        <v>9.3487350000000025E-2</v>
      </c>
      <c r="AH91" s="220">
        <f t="shared" si="120"/>
        <v>0.15973599999999999</v>
      </c>
      <c r="AI91" s="220">
        <f t="shared" si="121"/>
        <v>2E-3</v>
      </c>
      <c r="AJ91" s="231"/>
      <c r="AK91" s="231"/>
      <c r="AL91" s="231"/>
      <c r="AM91" s="231"/>
      <c r="AN91" s="231"/>
      <c r="AO91" s="231"/>
      <c r="AP91" s="231"/>
      <c r="AQ91" s="231"/>
      <c r="AR91" s="231"/>
      <c r="AS91" s="231"/>
      <c r="AT91" s="235">
        <f>AX91+AW91+AV91</f>
        <v>0.25522335000000002</v>
      </c>
      <c r="AU91" s="235">
        <v>0</v>
      </c>
      <c r="AV91" s="235">
        <f>0.25522335-AW91-AX91</f>
        <v>9.3487350000000025E-2</v>
      </c>
      <c r="AW91" s="235">
        <v>0.15973599999999999</v>
      </c>
      <c r="AX91" s="235">
        <v>2E-3</v>
      </c>
      <c r="AY91" s="285">
        <v>0</v>
      </c>
      <c r="AZ91" s="285">
        <v>0</v>
      </c>
      <c r="BA91" s="285">
        <v>0</v>
      </c>
      <c r="BB91" s="285">
        <v>0</v>
      </c>
      <c r="BC91" s="285">
        <v>0</v>
      </c>
    </row>
    <row r="92" spans="1:55" ht="20.100000000000001" customHeight="1">
      <c r="A92" s="217" t="s">
        <v>1101</v>
      </c>
      <c r="B92" s="241" t="s">
        <v>1001</v>
      </c>
      <c r="C92" s="225" t="s">
        <v>1002</v>
      </c>
      <c r="D92" s="226">
        <f t="shared" si="122"/>
        <v>2.04</v>
      </c>
      <c r="E92" s="220">
        <f t="shared" si="123"/>
        <v>0</v>
      </c>
      <c r="F92" s="220">
        <f t="shared" si="124"/>
        <v>0</v>
      </c>
      <c r="G92" s="220">
        <f t="shared" si="125"/>
        <v>2.0191614599999999</v>
      </c>
      <c r="H92" s="220">
        <f t="shared" si="126"/>
        <v>0</v>
      </c>
      <c r="I92" s="220">
        <f t="shared" si="127"/>
        <v>0</v>
      </c>
      <c r="J92" s="246"/>
      <c r="K92" s="246"/>
      <c r="L92" s="246">
        <v>2.0191614599999999</v>
      </c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246"/>
      <c r="AD92" s="246">
        <v>1.7</v>
      </c>
      <c r="AE92" s="220">
        <f t="shared" si="117"/>
        <v>1.68263455</v>
      </c>
      <c r="AF92" s="220">
        <f t="shared" si="118"/>
        <v>0</v>
      </c>
      <c r="AG92" s="220">
        <f t="shared" si="119"/>
        <v>0.38782254999999988</v>
      </c>
      <c r="AH92" s="220">
        <f t="shared" si="120"/>
        <v>1.264812</v>
      </c>
      <c r="AI92" s="220">
        <f t="shared" si="121"/>
        <v>0.03</v>
      </c>
      <c r="AJ92" s="268">
        <f>AK92+AL92+AM92+AN92</f>
        <v>1.68263455</v>
      </c>
      <c r="AK92" s="268">
        <v>0</v>
      </c>
      <c r="AL92" s="268">
        <f>1.68263455-AM92-AN92</f>
        <v>0.38782254999999988</v>
      </c>
      <c r="AM92" s="268">
        <v>1.264812</v>
      </c>
      <c r="AN92" s="268">
        <v>0.03</v>
      </c>
      <c r="AO92" s="246"/>
      <c r="AP92" s="246"/>
      <c r="AQ92" s="246"/>
      <c r="AR92" s="246"/>
      <c r="AS92" s="246"/>
      <c r="AT92" s="246"/>
      <c r="AU92" s="246"/>
      <c r="AV92" s="246"/>
      <c r="AW92" s="246"/>
      <c r="AX92" s="246"/>
      <c r="AY92" s="285">
        <v>0</v>
      </c>
      <c r="AZ92" s="285">
        <v>0</v>
      </c>
      <c r="BA92" s="285">
        <v>0</v>
      </c>
      <c r="BB92" s="285">
        <v>0</v>
      </c>
      <c r="BC92" s="285">
        <v>0</v>
      </c>
    </row>
    <row r="93" spans="1:55" ht="20.100000000000001" customHeight="1">
      <c r="A93" s="247" t="s">
        <v>151</v>
      </c>
      <c r="B93" s="248" t="s">
        <v>909</v>
      </c>
      <c r="C93" s="249" t="s">
        <v>888</v>
      </c>
      <c r="D93" s="219">
        <f>D94</f>
        <v>9.4289493359999987</v>
      </c>
      <c r="E93" s="220">
        <f t="shared" si="7"/>
        <v>6.5252526120000001</v>
      </c>
      <c r="F93" s="220">
        <f t="shared" si="8"/>
        <v>0</v>
      </c>
      <c r="G93" s="220">
        <f t="shared" si="9"/>
        <v>5.9968716599999992</v>
      </c>
      <c r="H93" s="220">
        <f t="shared" si="10"/>
        <v>4.5613824000000003</v>
      </c>
      <c r="I93" s="220">
        <f t="shared" si="11"/>
        <v>0</v>
      </c>
      <c r="J93" s="219">
        <f>J94</f>
        <v>0</v>
      </c>
      <c r="K93" s="219">
        <f t="shared" ref="K93:AC93" si="128">K94</f>
        <v>0</v>
      </c>
      <c r="L93" s="219">
        <f t="shared" si="128"/>
        <v>2.8330014479999996</v>
      </c>
      <c r="M93" s="219">
        <f t="shared" si="128"/>
        <v>0</v>
      </c>
      <c r="N93" s="219">
        <f t="shared" si="128"/>
        <v>0</v>
      </c>
      <c r="O93" s="219">
        <f t="shared" si="128"/>
        <v>0</v>
      </c>
      <c r="P93" s="219">
        <f t="shared" si="128"/>
        <v>0</v>
      </c>
      <c r="Q93" s="219">
        <f t="shared" si="128"/>
        <v>1.2</v>
      </c>
      <c r="R93" s="219">
        <f t="shared" si="128"/>
        <v>0</v>
      </c>
      <c r="S93" s="219">
        <f t="shared" si="128"/>
        <v>0</v>
      </c>
      <c r="T93" s="219">
        <f t="shared" si="128"/>
        <v>0</v>
      </c>
      <c r="U93" s="219">
        <f t="shared" si="128"/>
        <v>0</v>
      </c>
      <c r="V93" s="219">
        <f t="shared" si="128"/>
        <v>0</v>
      </c>
      <c r="W93" s="219">
        <f t="shared" si="128"/>
        <v>0</v>
      </c>
      <c r="X93" s="219">
        <f t="shared" si="128"/>
        <v>0</v>
      </c>
      <c r="Y93" s="219">
        <f t="shared" si="128"/>
        <v>6.5252526120000001</v>
      </c>
      <c r="Z93" s="219">
        <f t="shared" si="128"/>
        <v>0</v>
      </c>
      <c r="AA93" s="219">
        <f t="shared" si="128"/>
        <v>1.9638702119999998</v>
      </c>
      <c r="AB93" s="219">
        <f t="shared" si="128"/>
        <v>4.5613824000000003</v>
      </c>
      <c r="AC93" s="219">
        <f t="shared" si="128"/>
        <v>0</v>
      </c>
      <c r="AD93" s="219">
        <f>AD94</f>
        <v>7.8574577799999998</v>
      </c>
      <c r="AE93" s="220">
        <f t="shared" si="13"/>
        <v>10.43796062</v>
      </c>
      <c r="AF93" s="220">
        <f t="shared" si="14"/>
        <v>0</v>
      </c>
      <c r="AG93" s="220">
        <f t="shared" si="15"/>
        <v>3.6062086199999999</v>
      </c>
      <c r="AH93" s="220">
        <f t="shared" si="16"/>
        <v>6.7117519999999997</v>
      </c>
      <c r="AI93" s="220">
        <f t="shared" si="17"/>
        <v>0.12</v>
      </c>
      <c r="AJ93" s="219">
        <f t="shared" ref="AJ93:BC93" si="129">AJ94</f>
        <v>2.3608345399999995</v>
      </c>
      <c r="AK93" s="219">
        <f t="shared" si="129"/>
        <v>0</v>
      </c>
      <c r="AL93" s="219">
        <f t="shared" si="129"/>
        <v>1.3606345399999999</v>
      </c>
      <c r="AM93" s="219">
        <f t="shared" si="129"/>
        <v>0.97019999999999995</v>
      </c>
      <c r="AN93" s="219">
        <f t="shared" si="129"/>
        <v>0.03</v>
      </c>
      <c r="AO93" s="219">
        <f t="shared" si="129"/>
        <v>1.6879613600000001</v>
      </c>
      <c r="AP93" s="219">
        <f t="shared" si="129"/>
        <v>0</v>
      </c>
      <c r="AQ93" s="219">
        <f t="shared" si="129"/>
        <v>9.3761360000000044E-2</v>
      </c>
      <c r="AR93" s="219">
        <f t="shared" si="129"/>
        <v>1.5642</v>
      </c>
      <c r="AS93" s="219">
        <f t="shared" si="129"/>
        <v>0.03</v>
      </c>
      <c r="AT93" s="219">
        <f t="shared" si="129"/>
        <v>0.63735788999999976</v>
      </c>
      <c r="AU93" s="219">
        <f t="shared" si="129"/>
        <v>0</v>
      </c>
      <c r="AV93" s="219">
        <f t="shared" si="129"/>
        <v>0.37965788999999994</v>
      </c>
      <c r="AW93" s="219">
        <f t="shared" si="129"/>
        <v>0.22770000000000001</v>
      </c>
      <c r="AX93" s="219">
        <f t="shared" si="129"/>
        <v>0.03</v>
      </c>
      <c r="AY93" s="219">
        <f t="shared" si="129"/>
        <v>5.7518068300000005</v>
      </c>
      <c r="AZ93" s="219">
        <f t="shared" si="129"/>
        <v>0</v>
      </c>
      <c r="BA93" s="219">
        <f t="shared" si="129"/>
        <v>1.7721548299999998</v>
      </c>
      <c r="BB93" s="219">
        <f t="shared" si="129"/>
        <v>3.9496519999999999</v>
      </c>
      <c r="BC93" s="219">
        <f t="shared" si="129"/>
        <v>0.03</v>
      </c>
    </row>
    <row r="94" spans="1:55" ht="20.100000000000001" customHeight="1">
      <c r="A94" s="247" t="s">
        <v>153</v>
      </c>
      <c r="B94" s="248" t="s">
        <v>910</v>
      </c>
      <c r="C94" s="249" t="s">
        <v>888</v>
      </c>
      <c r="D94" s="219">
        <f>D95+D96</f>
        <v>9.4289493359999987</v>
      </c>
      <c r="E94" s="220">
        <f>J94+O94+T94+Y94</f>
        <v>6.5252526120000001</v>
      </c>
      <c r="F94" s="220">
        <f t="shared" si="8"/>
        <v>0</v>
      </c>
      <c r="G94" s="220">
        <f t="shared" si="9"/>
        <v>5.9968716599999992</v>
      </c>
      <c r="H94" s="220">
        <f t="shared" si="10"/>
        <v>4.5613824000000003</v>
      </c>
      <c r="I94" s="220">
        <f t="shared" si="11"/>
        <v>0</v>
      </c>
      <c r="J94" s="219">
        <f>J95+J96</f>
        <v>0</v>
      </c>
      <c r="K94" s="219">
        <f t="shared" ref="K94:AC94" si="130">K95+K96</f>
        <v>0</v>
      </c>
      <c r="L94" s="219">
        <f t="shared" si="130"/>
        <v>2.8330014479999996</v>
      </c>
      <c r="M94" s="219">
        <f t="shared" si="130"/>
        <v>0</v>
      </c>
      <c r="N94" s="219">
        <f t="shared" si="130"/>
        <v>0</v>
      </c>
      <c r="O94" s="219">
        <f t="shared" si="130"/>
        <v>0</v>
      </c>
      <c r="P94" s="219">
        <f t="shared" si="130"/>
        <v>0</v>
      </c>
      <c r="Q94" s="219">
        <f t="shared" si="130"/>
        <v>1.2</v>
      </c>
      <c r="R94" s="219">
        <f t="shared" si="130"/>
        <v>0</v>
      </c>
      <c r="S94" s="219">
        <f t="shared" si="130"/>
        <v>0</v>
      </c>
      <c r="T94" s="219">
        <f t="shared" si="130"/>
        <v>0</v>
      </c>
      <c r="U94" s="219">
        <f t="shared" si="130"/>
        <v>0</v>
      </c>
      <c r="V94" s="219">
        <f t="shared" si="130"/>
        <v>0</v>
      </c>
      <c r="W94" s="219">
        <f t="shared" si="130"/>
        <v>0</v>
      </c>
      <c r="X94" s="219">
        <f t="shared" si="130"/>
        <v>0</v>
      </c>
      <c r="Y94" s="219">
        <f t="shared" si="130"/>
        <v>6.5252526120000001</v>
      </c>
      <c r="Z94" s="219">
        <f t="shared" si="130"/>
        <v>0</v>
      </c>
      <c r="AA94" s="219">
        <f t="shared" si="130"/>
        <v>1.9638702119999998</v>
      </c>
      <c r="AB94" s="219">
        <f t="shared" si="130"/>
        <v>4.5613824000000003</v>
      </c>
      <c r="AC94" s="219">
        <f t="shared" si="130"/>
        <v>0</v>
      </c>
      <c r="AD94" s="219">
        <f>AD95+AD96</f>
        <v>7.8574577799999998</v>
      </c>
      <c r="AE94" s="220">
        <f>AJ94+AO94+AT94+AY94</f>
        <v>10.43796062</v>
      </c>
      <c r="AF94" s="220">
        <f t="shared" si="14"/>
        <v>0</v>
      </c>
      <c r="AG94" s="220">
        <f t="shared" si="15"/>
        <v>3.6062086199999999</v>
      </c>
      <c r="AH94" s="220">
        <f t="shared" si="16"/>
        <v>6.7117519999999997</v>
      </c>
      <c r="AI94" s="220">
        <f t="shared" si="17"/>
        <v>0.12</v>
      </c>
      <c r="AJ94" s="219">
        <f>AJ95+AJ96</f>
        <v>2.3608345399999995</v>
      </c>
      <c r="AK94" s="219">
        <f t="shared" ref="AK94:BC94" si="131">AK95+AK96</f>
        <v>0</v>
      </c>
      <c r="AL94" s="219">
        <f t="shared" si="131"/>
        <v>1.3606345399999999</v>
      </c>
      <c r="AM94" s="219">
        <f t="shared" si="131"/>
        <v>0.97019999999999995</v>
      </c>
      <c r="AN94" s="219">
        <f t="shared" si="131"/>
        <v>0.03</v>
      </c>
      <c r="AO94" s="219">
        <f t="shared" si="131"/>
        <v>1.6879613600000001</v>
      </c>
      <c r="AP94" s="219">
        <f t="shared" si="131"/>
        <v>0</v>
      </c>
      <c r="AQ94" s="219">
        <f t="shared" si="131"/>
        <v>9.3761360000000044E-2</v>
      </c>
      <c r="AR94" s="219">
        <f t="shared" si="131"/>
        <v>1.5642</v>
      </c>
      <c r="AS94" s="219">
        <f t="shared" si="131"/>
        <v>0.03</v>
      </c>
      <c r="AT94" s="219">
        <f t="shared" si="131"/>
        <v>0.63735788999999976</v>
      </c>
      <c r="AU94" s="219">
        <f t="shared" si="131"/>
        <v>0</v>
      </c>
      <c r="AV94" s="219">
        <f t="shared" si="131"/>
        <v>0.37965788999999994</v>
      </c>
      <c r="AW94" s="219">
        <f t="shared" si="131"/>
        <v>0.22770000000000001</v>
      </c>
      <c r="AX94" s="219">
        <f t="shared" si="131"/>
        <v>0.03</v>
      </c>
      <c r="AY94" s="219">
        <f t="shared" si="131"/>
        <v>5.7518068300000005</v>
      </c>
      <c r="AZ94" s="219">
        <f t="shared" si="131"/>
        <v>0</v>
      </c>
      <c r="BA94" s="219">
        <f t="shared" si="131"/>
        <v>1.7721548299999998</v>
      </c>
      <c r="BB94" s="219">
        <f t="shared" si="131"/>
        <v>3.9496519999999999</v>
      </c>
      <c r="BC94" s="219">
        <f t="shared" si="131"/>
        <v>0.03</v>
      </c>
    </row>
    <row r="95" spans="1:55" ht="20.100000000000001" customHeight="1">
      <c r="A95" s="249" t="s">
        <v>781</v>
      </c>
      <c r="B95" s="245" t="s">
        <v>1042</v>
      </c>
      <c r="C95" s="225" t="s">
        <v>1003</v>
      </c>
      <c r="D95" s="418">
        <f>AD95*1.2</f>
        <v>2.8289493359999995</v>
      </c>
      <c r="E95" s="220">
        <f t="shared" si="7"/>
        <v>0</v>
      </c>
      <c r="F95" s="220">
        <f t="shared" si="8"/>
        <v>0</v>
      </c>
      <c r="G95" s="220">
        <f t="shared" si="9"/>
        <v>4.0330014479999994</v>
      </c>
      <c r="H95" s="220">
        <f t="shared" si="10"/>
        <v>0</v>
      </c>
      <c r="I95" s="220">
        <f t="shared" si="11"/>
        <v>0</v>
      </c>
      <c r="J95" s="246"/>
      <c r="K95" s="246"/>
      <c r="L95" s="246">
        <v>2.8330014479999996</v>
      </c>
      <c r="M95" s="246"/>
      <c r="N95" s="246"/>
      <c r="O95" s="246"/>
      <c r="P95" s="246"/>
      <c r="Q95" s="246">
        <v>1.2</v>
      </c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418">
        <v>2.3574577799999998</v>
      </c>
      <c r="AE95" s="220">
        <f>AJ95+AO95+AT95+AY95</f>
        <v>5.0002501099999996</v>
      </c>
      <c r="AF95" s="220">
        <f t="shared" si="14"/>
        <v>0</v>
      </c>
      <c r="AG95" s="220">
        <f t="shared" si="15"/>
        <v>1.9696501099999999</v>
      </c>
      <c r="AH95" s="220">
        <f t="shared" si="16"/>
        <v>2.9105999999999996</v>
      </c>
      <c r="AI95" s="220">
        <f t="shared" si="17"/>
        <v>0.12</v>
      </c>
      <c r="AJ95" s="268">
        <f>AK95+AL95+AM95+AN95</f>
        <v>2.3608345399999995</v>
      </c>
      <c r="AK95" s="268">
        <v>0</v>
      </c>
      <c r="AL95" s="268">
        <f>2.36083454-AM95-AN95</f>
        <v>1.3606345399999999</v>
      </c>
      <c r="AM95" s="268">
        <v>0.97019999999999995</v>
      </c>
      <c r="AN95" s="268">
        <v>0.03</v>
      </c>
      <c r="AO95" s="268">
        <f>AP95+AQ95+AR95+AS95</f>
        <v>1.6879613600000001</v>
      </c>
      <c r="AP95" s="268">
        <v>0</v>
      </c>
      <c r="AQ95" s="268">
        <f>1.68796136-AR95-AS95</f>
        <v>9.3761360000000044E-2</v>
      </c>
      <c r="AR95" s="268">
        <v>1.5642</v>
      </c>
      <c r="AS95" s="268">
        <v>0.03</v>
      </c>
      <c r="AT95" s="268">
        <v>0.63735788999999976</v>
      </c>
      <c r="AU95" s="268">
        <v>0</v>
      </c>
      <c r="AV95" s="268">
        <f>0.63735789-AW95-AX95</f>
        <v>0.37965788999999994</v>
      </c>
      <c r="AW95" s="268">
        <v>0.22770000000000001</v>
      </c>
      <c r="AX95" s="268">
        <v>0.03</v>
      </c>
      <c r="AY95" s="419">
        <f>BA95+BB95+BC95+AZ95</f>
        <v>0.31409631999999998</v>
      </c>
      <c r="AZ95" s="268">
        <v>0</v>
      </c>
      <c r="BA95" s="268">
        <f>0.31409632-BB95-BC95</f>
        <v>0.13559631999999999</v>
      </c>
      <c r="BB95" s="268">
        <v>0.14849999999999999</v>
      </c>
      <c r="BC95" s="268">
        <v>0.03</v>
      </c>
    </row>
    <row r="96" spans="1:55" ht="20.100000000000001" customHeight="1">
      <c r="A96" s="271"/>
      <c r="B96" s="276" t="s">
        <v>1102</v>
      </c>
      <c r="C96" s="270" t="s">
        <v>1103</v>
      </c>
      <c r="D96" s="273">
        <v>6.6</v>
      </c>
      <c r="E96" s="220">
        <f t="shared" ref="E96" si="132">J96+O96+T96+Y96</f>
        <v>6.5252526120000001</v>
      </c>
      <c r="F96" s="220">
        <f t="shared" ref="F96" si="133">K96+P96+U96+Z96</f>
        <v>0</v>
      </c>
      <c r="G96" s="220">
        <f t="shared" ref="G96" si="134">L96+Q96+V96+AA96</f>
        <v>1.9638702119999998</v>
      </c>
      <c r="H96" s="220">
        <f t="shared" ref="H96" si="135">M96+R96+W96+AB96</f>
        <v>4.5613824000000003</v>
      </c>
      <c r="I96" s="220">
        <f t="shared" ref="I96" si="136">N96+S96+X96+AC96</f>
        <v>0</v>
      </c>
      <c r="J96" s="280">
        <v>0</v>
      </c>
      <c r="K96" s="280">
        <v>0</v>
      </c>
      <c r="L96" s="280">
        <v>0</v>
      </c>
      <c r="M96" s="280">
        <v>0</v>
      </c>
      <c r="N96" s="280">
        <v>0</v>
      </c>
      <c r="O96" s="280">
        <v>0</v>
      </c>
      <c r="P96" s="280">
        <v>0</v>
      </c>
      <c r="Q96" s="280">
        <v>0</v>
      </c>
      <c r="R96" s="280">
        <v>0</v>
      </c>
      <c r="S96" s="280">
        <v>0</v>
      </c>
      <c r="T96" s="280">
        <v>0</v>
      </c>
      <c r="U96" s="280">
        <v>0</v>
      </c>
      <c r="V96" s="280">
        <v>0</v>
      </c>
      <c r="W96" s="280">
        <v>0</v>
      </c>
      <c r="X96" s="280">
        <v>0</v>
      </c>
      <c r="Y96" s="280">
        <f>Z96+AA96+AB96+AC96</f>
        <v>6.5252526120000001</v>
      </c>
      <c r="Z96" s="280">
        <v>0</v>
      </c>
      <c r="AA96" s="280">
        <f>1.63655851*1.2</f>
        <v>1.9638702119999998</v>
      </c>
      <c r="AB96" s="280">
        <f>3.801152*1.2</f>
        <v>4.5613824000000003</v>
      </c>
      <c r="AC96" s="280">
        <v>0</v>
      </c>
      <c r="AD96" s="273">
        <v>5.5</v>
      </c>
      <c r="AE96" s="220">
        <f t="shared" ref="AE96" si="137">AJ96+AO96+AT96+AY96</f>
        <v>5.4377105100000005</v>
      </c>
      <c r="AF96" s="220">
        <f t="shared" ref="AF96" si="138">AK96+AP96+AU96+AZ96</f>
        <v>0</v>
      </c>
      <c r="AG96" s="220">
        <f t="shared" ref="AG96" si="139">AL96+AQ96+AV96+BA96</f>
        <v>1.63655851</v>
      </c>
      <c r="AH96" s="220">
        <f t="shared" ref="AH96" si="140">AM96+AR96+AW96+BB96</f>
        <v>3.8011520000000001</v>
      </c>
      <c r="AI96" s="220">
        <f t="shared" ref="AI96" si="141">AN96+AS96+AX96+BC96</f>
        <v>0</v>
      </c>
      <c r="AJ96" s="280">
        <v>0</v>
      </c>
      <c r="AK96" s="280">
        <v>0</v>
      </c>
      <c r="AL96" s="280">
        <v>0</v>
      </c>
      <c r="AM96" s="280">
        <v>0</v>
      </c>
      <c r="AN96" s="280">
        <v>0</v>
      </c>
      <c r="AO96" s="280">
        <v>0</v>
      </c>
      <c r="AP96" s="280">
        <v>0</v>
      </c>
      <c r="AQ96" s="280">
        <v>0</v>
      </c>
      <c r="AR96" s="280">
        <v>0</v>
      </c>
      <c r="AS96" s="280">
        <v>0</v>
      </c>
      <c r="AT96" s="281">
        <v>0</v>
      </c>
      <c r="AU96" s="281">
        <v>0</v>
      </c>
      <c r="AV96" s="274">
        <v>0</v>
      </c>
      <c r="AW96" s="281">
        <v>0</v>
      </c>
      <c r="AX96" s="281">
        <v>0</v>
      </c>
      <c r="AY96" s="274">
        <f>AZ96+BA96+BB96+BC96</f>
        <v>5.4377105100000005</v>
      </c>
      <c r="AZ96" s="281">
        <v>0</v>
      </c>
      <c r="BA96" s="274">
        <v>1.63655851</v>
      </c>
      <c r="BB96" s="281">
        <v>3.8011520000000001</v>
      </c>
      <c r="BC96" s="281">
        <v>0</v>
      </c>
    </row>
    <row r="97" spans="1:55" ht="20.100000000000001" customHeight="1">
      <c r="A97" s="240" t="s">
        <v>154</v>
      </c>
      <c r="B97" s="250" t="s">
        <v>1004</v>
      </c>
      <c r="C97" s="251" t="s">
        <v>888</v>
      </c>
      <c r="D97" s="223">
        <v>0</v>
      </c>
      <c r="E97" s="223">
        <v>0</v>
      </c>
      <c r="F97" s="223">
        <v>0</v>
      </c>
      <c r="G97" s="223">
        <v>0</v>
      </c>
      <c r="H97" s="223">
        <v>0</v>
      </c>
      <c r="I97" s="223">
        <v>0</v>
      </c>
      <c r="J97" s="223">
        <v>0</v>
      </c>
      <c r="K97" s="223">
        <v>0</v>
      </c>
      <c r="L97" s="223">
        <v>0</v>
      </c>
      <c r="M97" s="223">
        <v>0</v>
      </c>
      <c r="N97" s="223">
        <v>0</v>
      </c>
      <c r="O97" s="223">
        <v>0</v>
      </c>
      <c r="P97" s="223">
        <v>0</v>
      </c>
      <c r="Q97" s="223">
        <v>0</v>
      </c>
      <c r="R97" s="223">
        <v>0</v>
      </c>
      <c r="S97" s="223">
        <v>0</v>
      </c>
      <c r="T97" s="223">
        <v>0</v>
      </c>
      <c r="U97" s="223">
        <v>0</v>
      </c>
      <c r="V97" s="223">
        <v>0</v>
      </c>
      <c r="W97" s="223">
        <v>0</v>
      </c>
      <c r="X97" s="223">
        <v>0</v>
      </c>
      <c r="Y97" s="223">
        <v>0</v>
      </c>
      <c r="Z97" s="223">
        <v>0</v>
      </c>
      <c r="AA97" s="223">
        <v>0</v>
      </c>
      <c r="AB97" s="223">
        <v>0</v>
      </c>
      <c r="AC97" s="223">
        <v>0</v>
      </c>
      <c r="AD97" s="223">
        <v>0</v>
      </c>
      <c r="AE97" s="223">
        <v>0</v>
      </c>
      <c r="AF97" s="223">
        <v>0</v>
      </c>
      <c r="AG97" s="223">
        <v>0</v>
      </c>
      <c r="AH97" s="223">
        <v>0</v>
      </c>
      <c r="AI97" s="223">
        <v>0</v>
      </c>
      <c r="AJ97" s="223">
        <v>0</v>
      </c>
      <c r="AK97" s="223">
        <v>0</v>
      </c>
      <c r="AL97" s="223">
        <v>0</v>
      </c>
      <c r="AM97" s="223">
        <v>0</v>
      </c>
      <c r="AN97" s="223">
        <v>0</v>
      </c>
      <c r="AO97" s="223">
        <v>0</v>
      </c>
      <c r="AP97" s="223">
        <v>0</v>
      </c>
      <c r="AQ97" s="223">
        <v>0</v>
      </c>
      <c r="AR97" s="223">
        <v>0</v>
      </c>
      <c r="AS97" s="223">
        <v>0</v>
      </c>
      <c r="AT97" s="223">
        <v>0</v>
      </c>
      <c r="AU97" s="223">
        <v>0</v>
      </c>
      <c r="AV97" s="223">
        <v>0</v>
      </c>
      <c r="AW97" s="223">
        <v>0</v>
      </c>
      <c r="AX97" s="223">
        <v>0</v>
      </c>
      <c r="AY97" s="223">
        <v>0</v>
      </c>
      <c r="AZ97" s="223">
        <v>0</v>
      </c>
      <c r="BA97" s="223">
        <v>0</v>
      </c>
      <c r="BB97" s="223">
        <v>0</v>
      </c>
      <c r="BC97" s="223">
        <v>0</v>
      </c>
    </row>
    <row r="98" spans="1:55" ht="20.100000000000001" customHeight="1">
      <c r="A98" s="240" t="s">
        <v>163</v>
      </c>
      <c r="B98" s="250" t="s">
        <v>1005</v>
      </c>
      <c r="C98" s="251" t="s">
        <v>888</v>
      </c>
      <c r="D98" s="223">
        <f>SUM(D99:D109)</f>
        <v>57.817813199999989</v>
      </c>
      <c r="E98" s="220">
        <f>J98+O98+T98+Y98</f>
        <v>53.755291115999988</v>
      </c>
      <c r="F98" s="220">
        <f t="shared" ref="F98" si="142">K98+P98+U98+Z98</f>
        <v>2.6665223999999998</v>
      </c>
      <c r="G98" s="220">
        <f t="shared" ref="G98" si="143">L98+Q98+V98+AA98</f>
        <v>13.003145903999998</v>
      </c>
      <c r="H98" s="220">
        <f t="shared" ref="H98" si="144">M98+R98+W98+AB98</f>
        <v>35.943595211999998</v>
      </c>
      <c r="I98" s="220">
        <f t="shared" ref="I98" si="145">N98+S98+X98+AC98</f>
        <v>2.1420276</v>
      </c>
      <c r="J98" s="223">
        <f>SUM(J99:J109)</f>
        <v>0</v>
      </c>
      <c r="K98" s="223">
        <f t="shared" ref="K98:AC98" si="146">SUM(K99:K109)</f>
        <v>0</v>
      </c>
      <c r="L98" s="223">
        <f t="shared" si="146"/>
        <v>0</v>
      </c>
      <c r="M98" s="223">
        <f t="shared" si="146"/>
        <v>0</v>
      </c>
      <c r="N98" s="223">
        <f t="shared" si="146"/>
        <v>0</v>
      </c>
      <c r="O98" s="223">
        <f t="shared" si="146"/>
        <v>0</v>
      </c>
      <c r="P98" s="223">
        <f t="shared" si="146"/>
        <v>0</v>
      </c>
      <c r="Q98" s="223">
        <f t="shared" si="146"/>
        <v>0</v>
      </c>
      <c r="R98" s="223">
        <f t="shared" si="146"/>
        <v>0</v>
      </c>
      <c r="S98" s="223">
        <f t="shared" si="146"/>
        <v>0</v>
      </c>
      <c r="T98" s="223">
        <f t="shared" si="146"/>
        <v>0</v>
      </c>
      <c r="U98" s="223">
        <f t="shared" si="146"/>
        <v>0</v>
      </c>
      <c r="V98" s="223">
        <f t="shared" si="146"/>
        <v>0</v>
      </c>
      <c r="W98" s="223">
        <f t="shared" si="146"/>
        <v>0</v>
      </c>
      <c r="X98" s="223">
        <f t="shared" si="146"/>
        <v>0</v>
      </c>
      <c r="Y98" s="223">
        <f t="shared" si="146"/>
        <v>53.755291115999988</v>
      </c>
      <c r="Z98" s="223">
        <f t="shared" si="146"/>
        <v>2.6665223999999998</v>
      </c>
      <c r="AA98" s="223">
        <f t="shared" si="146"/>
        <v>13.003145903999998</v>
      </c>
      <c r="AB98" s="223">
        <f t="shared" si="146"/>
        <v>35.943595211999998</v>
      </c>
      <c r="AC98" s="223">
        <f t="shared" si="146"/>
        <v>2.1420276</v>
      </c>
      <c r="AD98" s="223">
        <f>SUM(AD99:AD109)</f>
        <v>15.211094000000001</v>
      </c>
      <c r="AE98" s="220">
        <f t="shared" ref="AE98" si="147">AJ98+AO98+AT98+AY98</f>
        <v>50.131707354999996</v>
      </c>
      <c r="AF98" s="220">
        <f t="shared" ref="AF98" si="148">AK98+AP98+AU98+AZ98</f>
        <v>2.8040570000000002</v>
      </c>
      <c r="AG98" s="220">
        <f t="shared" ref="AG98" si="149">AL98+AQ98+AV98+BA98</f>
        <v>14.391907679999999</v>
      </c>
      <c r="AH98" s="220">
        <f t="shared" ref="AH98" si="150">AM98+AR98+AW98+BB98</f>
        <v>37.986061249999999</v>
      </c>
      <c r="AI98" s="220">
        <f t="shared" ref="AI98" si="151">AN98+AS98+AX98+BC98</f>
        <v>2.2326780000000004</v>
      </c>
      <c r="AJ98" s="223">
        <f>SUM(AJ99:AJ109)</f>
        <v>0</v>
      </c>
      <c r="AK98" s="223">
        <f t="shared" ref="AK98" si="152">SUM(AK99:AK109)</f>
        <v>0</v>
      </c>
      <c r="AL98" s="223">
        <f t="shared" ref="AL98" si="153">SUM(AL99:AL109)</f>
        <v>0</v>
      </c>
      <c r="AM98" s="223">
        <f t="shared" ref="AM98" si="154">SUM(AM99:AM109)</f>
        <v>0</v>
      </c>
      <c r="AN98" s="223">
        <f t="shared" ref="AN98" si="155">SUM(AN99:AN109)</f>
        <v>0</v>
      </c>
      <c r="AO98" s="223">
        <f t="shared" ref="AO98" si="156">SUM(AO99:AO109)</f>
        <v>0</v>
      </c>
      <c r="AP98" s="223">
        <f t="shared" ref="AP98" si="157">SUM(AP99:AP109)</f>
        <v>0</v>
      </c>
      <c r="AQ98" s="223">
        <f t="shared" ref="AQ98" si="158">SUM(AQ99:AQ109)</f>
        <v>0</v>
      </c>
      <c r="AR98" s="223">
        <f t="shared" ref="AR98" si="159">SUM(AR99:AR109)</f>
        <v>0</v>
      </c>
      <c r="AS98" s="223">
        <f t="shared" ref="AS98" si="160">SUM(AS99:AS109)</f>
        <v>0</v>
      </c>
      <c r="AT98" s="223">
        <f t="shared" ref="AT98" si="161">SUM(AT99:AT109)</f>
        <v>0.68165849000000001</v>
      </c>
      <c r="AU98" s="223">
        <f t="shared" ref="AU98" si="162">SUM(AU99:AU109)</f>
        <v>0</v>
      </c>
      <c r="AV98" s="223">
        <f t="shared" ref="AV98" si="163">SUM(AV99:AV109)</f>
        <v>3.9842490000000036E-2</v>
      </c>
      <c r="AW98" s="223">
        <f t="shared" ref="AW98" si="164">SUM(AW99:AW109)</f>
        <v>0.51334599999999997</v>
      </c>
      <c r="AX98" s="223">
        <f t="shared" ref="AX98" si="165">SUM(AX99:AX109)</f>
        <v>0.12847</v>
      </c>
      <c r="AY98" s="223">
        <f>SUM(AY99:AY109)</f>
        <v>49.450048864999999</v>
      </c>
      <c r="AZ98" s="223">
        <f t="shared" ref="AZ98" si="166">SUM(AZ99:AZ109)</f>
        <v>2.8040570000000002</v>
      </c>
      <c r="BA98" s="223">
        <f>SUM(BA99:BA109)</f>
        <v>14.352065189999999</v>
      </c>
      <c r="BB98" s="223">
        <f t="shared" ref="BB98" si="167">SUM(BB99:BB109)</f>
        <v>37.47271525</v>
      </c>
      <c r="BC98" s="223">
        <f t="shared" ref="BC98" si="168">SUM(BC99:BC109)</f>
        <v>2.1042080000000003</v>
      </c>
    </row>
    <row r="99" spans="1:55" ht="20.100000000000001" customHeight="1">
      <c r="A99" s="240" t="s">
        <v>164</v>
      </c>
      <c r="B99" s="245" t="s">
        <v>1006</v>
      </c>
      <c r="C99" s="225" t="s">
        <v>1007</v>
      </c>
      <c r="D99" s="259">
        <f t="shared" ref="D99:D100" si="169">E99</f>
        <v>24.434230799999998</v>
      </c>
      <c r="E99" s="220">
        <f t="shared" ref="E99:E114" si="170">J99+O99+T99+Y99</f>
        <v>24.434230799999998</v>
      </c>
      <c r="F99" s="220">
        <f t="shared" ref="F99:F114" si="171">K99+P99+U99+Z99</f>
        <v>0.88123919999999989</v>
      </c>
      <c r="G99" s="220">
        <f t="shared" ref="G99:G114" si="172">L99+Q99+V99+AA99</f>
        <v>6.1253205599999996</v>
      </c>
      <c r="H99" s="220">
        <f t="shared" ref="H99:H114" si="173">M99+R99+W99+AB99</f>
        <v>16.160054639999998</v>
      </c>
      <c r="I99" s="220">
        <f t="shared" ref="I99:I114" si="174">N99+S99+X99+AC99</f>
        <v>1.2676163999999999</v>
      </c>
      <c r="J99" s="223">
        <v>0</v>
      </c>
      <c r="K99" s="223">
        <v>0</v>
      </c>
      <c r="L99" s="223">
        <v>0</v>
      </c>
      <c r="M99" s="223">
        <v>0</v>
      </c>
      <c r="N99" s="223">
        <v>0</v>
      </c>
      <c r="O99" s="223">
        <v>0</v>
      </c>
      <c r="P99" s="223">
        <v>0</v>
      </c>
      <c r="Q99" s="223">
        <v>0</v>
      </c>
      <c r="R99" s="223">
        <v>0</v>
      </c>
      <c r="S99" s="223">
        <v>0</v>
      </c>
      <c r="T99" s="223">
        <v>0</v>
      </c>
      <c r="U99" s="223">
        <v>0</v>
      </c>
      <c r="V99" s="223">
        <v>0</v>
      </c>
      <c r="W99" s="223">
        <v>0</v>
      </c>
      <c r="X99" s="223">
        <v>0</v>
      </c>
      <c r="Y99" s="223">
        <f>Z99+AA99+AB99+AC99</f>
        <v>24.434230799999998</v>
      </c>
      <c r="Z99" s="223">
        <v>0.88123919999999989</v>
      </c>
      <c r="AA99" s="223">
        <v>6.1253205599999996</v>
      </c>
      <c r="AB99" s="223">
        <v>16.160054639999998</v>
      </c>
      <c r="AC99" s="223">
        <v>1.2676163999999999</v>
      </c>
      <c r="AD99" s="252"/>
      <c r="AE99" s="220">
        <f t="shared" ref="AE99:AE114" si="175">AJ99+AO99+AT99+AY99</f>
        <v>23.778354991666667</v>
      </c>
      <c r="AF99" s="220">
        <f t="shared" ref="AF99:AF114" si="176">AK99+AP99+AU99+AZ99</f>
        <v>1.1810352</v>
      </c>
      <c r="AG99" s="220">
        <f t="shared" ref="AG99:AG114" si="177">AL99+AQ99+AV99+BA99</f>
        <v>8.025320559999999</v>
      </c>
      <c r="AH99" s="220">
        <f t="shared" ref="AH99:AH114" si="178">AM99+AR99+AW99+BB99</f>
        <v>18.060054639999997</v>
      </c>
      <c r="AI99" s="220">
        <f t="shared" ref="AI99:AI114" si="179">AN99+AS99+AX99+BC99</f>
        <v>1.2676163999999999</v>
      </c>
      <c r="AJ99" s="265">
        <v>0</v>
      </c>
      <c r="AK99" s="265">
        <v>0</v>
      </c>
      <c r="AL99" s="265">
        <v>0</v>
      </c>
      <c r="AM99" s="265">
        <v>0</v>
      </c>
      <c r="AN99" s="265">
        <v>0</v>
      </c>
      <c r="AO99" s="265">
        <v>0</v>
      </c>
      <c r="AP99" s="265">
        <v>0</v>
      </c>
      <c r="AQ99" s="265">
        <v>0</v>
      </c>
      <c r="AR99" s="265">
        <v>0</v>
      </c>
      <c r="AS99" s="265">
        <v>0</v>
      </c>
      <c r="AT99" s="265">
        <v>0</v>
      </c>
      <c r="AU99" s="265">
        <v>0</v>
      </c>
      <c r="AV99" s="265">
        <v>0</v>
      </c>
      <c r="AW99" s="265">
        <v>0</v>
      </c>
      <c r="AX99" s="265">
        <v>0</v>
      </c>
      <c r="AY99" s="219">
        <v>23.778354991666667</v>
      </c>
      <c r="AZ99" s="223">
        <f>0.8812392+0.299796</f>
        <v>1.1810352</v>
      </c>
      <c r="BA99" s="223">
        <f>6.12532056+1.9</f>
        <v>8.025320559999999</v>
      </c>
      <c r="BB99" s="223">
        <f>16.16005464+1.9</f>
        <v>18.060054639999997</v>
      </c>
      <c r="BC99" s="223">
        <v>1.2676163999999999</v>
      </c>
    </row>
    <row r="100" spans="1:55" ht="20.100000000000001" customHeight="1">
      <c r="A100" s="240" t="s">
        <v>165</v>
      </c>
      <c r="B100" s="253" t="s">
        <v>1009</v>
      </c>
      <c r="C100" s="225" t="s">
        <v>1010</v>
      </c>
      <c r="D100" s="259">
        <f t="shared" si="169"/>
        <v>2.4988872</v>
      </c>
      <c r="E100" s="220">
        <f t="shared" si="170"/>
        <v>2.4988872</v>
      </c>
      <c r="F100" s="220">
        <f t="shared" si="171"/>
        <v>0.12779880000000002</v>
      </c>
      <c r="G100" s="220">
        <f t="shared" si="172"/>
        <v>0.84130080000000007</v>
      </c>
      <c r="H100" s="220">
        <f t="shared" si="173"/>
        <v>1.5297875999999999</v>
      </c>
      <c r="I100" s="220">
        <f t="shared" si="174"/>
        <v>0</v>
      </c>
      <c r="J100" s="223">
        <v>0</v>
      </c>
      <c r="K100" s="223">
        <v>0</v>
      </c>
      <c r="L100" s="223">
        <v>0</v>
      </c>
      <c r="M100" s="223">
        <v>0</v>
      </c>
      <c r="N100" s="223">
        <v>0</v>
      </c>
      <c r="O100" s="223">
        <v>0</v>
      </c>
      <c r="P100" s="223">
        <v>0</v>
      </c>
      <c r="Q100" s="223">
        <v>0</v>
      </c>
      <c r="R100" s="223">
        <v>0</v>
      </c>
      <c r="S100" s="223">
        <v>0</v>
      </c>
      <c r="T100" s="223">
        <v>0</v>
      </c>
      <c r="U100" s="223">
        <v>0</v>
      </c>
      <c r="V100" s="223">
        <v>0</v>
      </c>
      <c r="W100" s="223">
        <v>0</v>
      </c>
      <c r="X100" s="223">
        <v>0</v>
      </c>
      <c r="Y100" s="223">
        <f t="shared" ref="Y100:Y103" si="180">Z100+AA100+AB100+AC100</f>
        <v>2.4988872</v>
      </c>
      <c r="Z100" s="223">
        <v>0.12779880000000002</v>
      </c>
      <c r="AA100" s="223">
        <v>0.84130080000000007</v>
      </c>
      <c r="AB100" s="223">
        <v>1.5297875999999999</v>
      </c>
      <c r="AC100" s="223">
        <v>0</v>
      </c>
      <c r="AD100" s="252"/>
      <c r="AE100" s="220">
        <f t="shared" si="175"/>
        <v>2.138668</v>
      </c>
      <c r="AF100" s="220">
        <f t="shared" si="176"/>
        <v>0.12779880000000002</v>
      </c>
      <c r="AG100" s="220">
        <f t="shared" si="177"/>
        <v>0.84130080000000007</v>
      </c>
      <c r="AH100" s="220">
        <f t="shared" si="178"/>
        <v>1.5972975999999999</v>
      </c>
      <c r="AI100" s="220">
        <f t="shared" si="179"/>
        <v>0</v>
      </c>
      <c r="AJ100" s="265">
        <v>0</v>
      </c>
      <c r="AK100" s="265">
        <v>0</v>
      </c>
      <c r="AL100" s="265">
        <v>0</v>
      </c>
      <c r="AM100" s="265">
        <v>0</v>
      </c>
      <c r="AN100" s="265">
        <v>0</v>
      </c>
      <c r="AO100" s="265">
        <v>0</v>
      </c>
      <c r="AP100" s="265">
        <v>0</v>
      </c>
      <c r="AQ100" s="265">
        <v>0</v>
      </c>
      <c r="AR100" s="265">
        <v>0</v>
      </c>
      <c r="AS100" s="265">
        <v>0</v>
      </c>
      <c r="AT100" s="265">
        <v>0</v>
      </c>
      <c r="AU100" s="265">
        <v>0</v>
      </c>
      <c r="AV100" s="265">
        <v>0</v>
      </c>
      <c r="AW100" s="265">
        <v>0</v>
      </c>
      <c r="AX100" s="265">
        <v>0</v>
      </c>
      <c r="AY100" s="219">
        <v>2.138668</v>
      </c>
      <c r="AZ100" s="223">
        <v>0.12779880000000002</v>
      </c>
      <c r="BA100" s="223">
        <v>0.84130080000000007</v>
      </c>
      <c r="BB100" s="223">
        <f>1.5297876+0.06751</f>
        <v>1.5972975999999999</v>
      </c>
      <c r="BC100" s="223">
        <v>0</v>
      </c>
    </row>
    <row r="101" spans="1:55" ht="20.100000000000001" customHeight="1">
      <c r="A101" s="240" t="s">
        <v>1061</v>
      </c>
      <c r="B101" s="266" t="s">
        <v>1051</v>
      </c>
      <c r="C101" s="266" t="s">
        <v>1052</v>
      </c>
      <c r="D101" s="259">
        <f>E101</f>
        <v>2.8849643999999999</v>
      </c>
      <c r="E101" s="220">
        <f t="shared" ref="E101:E103" si="181">J101+O101+T101+Y101</f>
        <v>2.8849643999999999</v>
      </c>
      <c r="F101" s="220">
        <f t="shared" ref="F101:F103" si="182">K101+P101+U101+Z101</f>
        <v>0.15797040000000001</v>
      </c>
      <c r="G101" s="220">
        <f t="shared" ref="G101:G103" si="183">L101+Q101+V101+AA101</f>
        <v>0.71076480000000009</v>
      </c>
      <c r="H101" s="220">
        <f t="shared" ref="H101:H103" si="184">M101+R101+W101+AB101</f>
        <v>1.9066871999999999</v>
      </c>
      <c r="I101" s="220">
        <f t="shared" ref="I101:I103" si="185">N101+S101+X101+AC101</f>
        <v>0.109542</v>
      </c>
      <c r="J101" s="223">
        <v>0</v>
      </c>
      <c r="K101" s="223">
        <v>0</v>
      </c>
      <c r="L101" s="223">
        <v>0</v>
      </c>
      <c r="M101" s="223">
        <v>0</v>
      </c>
      <c r="N101" s="223">
        <v>0</v>
      </c>
      <c r="O101" s="223">
        <v>0</v>
      </c>
      <c r="P101" s="223">
        <v>0</v>
      </c>
      <c r="Q101" s="223">
        <v>0</v>
      </c>
      <c r="R101" s="223">
        <v>0</v>
      </c>
      <c r="S101" s="223">
        <v>0</v>
      </c>
      <c r="T101" s="223">
        <v>0</v>
      </c>
      <c r="U101" s="223">
        <v>0</v>
      </c>
      <c r="V101" s="223">
        <v>0</v>
      </c>
      <c r="W101" s="223">
        <v>0</v>
      </c>
      <c r="X101" s="223">
        <v>0</v>
      </c>
      <c r="Y101" s="223">
        <f t="shared" si="180"/>
        <v>2.8849643999999999</v>
      </c>
      <c r="Z101" s="260">
        <v>0.15797040000000001</v>
      </c>
      <c r="AA101" s="260">
        <v>0.71076480000000009</v>
      </c>
      <c r="AB101" s="260">
        <v>1.9066871999999999</v>
      </c>
      <c r="AC101" s="260">
        <v>0.109542</v>
      </c>
      <c r="AD101" s="259"/>
      <c r="AE101" s="220">
        <f t="shared" ref="AE101:AE103" si="186">AJ101+AO101+AT101+AY101</f>
        <v>2.404137</v>
      </c>
      <c r="AF101" s="220">
        <f t="shared" ref="AF101:AF103" si="187">AK101+AP101+AU101+AZ101</f>
        <v>0.15797040000000001</v>
      </c>
      <c r="AG101" s="220">
        <f t="shared" ref="AG101:AG103" si="188">AL101+AQ101+AV101+BA101</f>
        <v>0.71076480000000009</v>
      </c>
      <c r="AH101" s="220">
        <f t="shared" ref="AH101:AH103" si="189">AM101+AR101+AW101+BB101</f>
        <v>1.9066871999999999</v>
      </c>
      <c r="AI101" s="220">
        <f t="shared" ref="AI101:AI103" si="190">AN101+AS101+AX101+BC101</f>
        <v>0.109542</v>
      </c>
      <c r="AJ101" s="265">
        <v>0</v>
      </c>
      <c r="AK101" s="265">
        <v>0</v>
      </c>
      <c r="AL101" s="265">
        <v>0</v>
      </c>
      <c r="AM101" s="265">
        <v>0</v>
      </c>
      <c r="AN101" s="265">
        <v>0</v>
      </c>
      <c r="AO101" s="265">
        <v>0</v>
      </c>
      <c r="AP101" s="265">
        <v>0</v>
      </c>
      <c r="AQ101" s="265">
        <v>0</v>
      </c>
      <c r="AR101" s="265">
        <v>0</v>
      </c>
      <c r="AS101" s="265">
        <v>0</v>
      </c>
      <c r="AT101" s="265">
        <v>0</v>
      </c>
      <c r="AU101" s="265">
        <v>0</v>
      </c>
      <c r="AV101" s="265">
        <v>0</v>
      </c>
      <c r="AW101" s="265">
        <v>0</v>
      </c>
      <c r="AX101" s="265">
        <v>0</v>
      </c>
      <c r="AY101" s="219">
        <v>2.404137</v>
      </c>
      <c r="AZ101" s="260">
        <v>0.15797040000000001</v>
      </c>
      <c r="BA101" s="260">
        <v>0.71076480000000009</v>
      </c>
      <c r="BB101" s="260">
        <v>1.9066871999999999</v>
      </c>
      <c r="BC101" s="260">
        <v>0.109542</v>
      </c>
    </row>
    <row r="102" spans="1:55" ht="20.100000000000001" customHeight="1">
      <c r="A102" s="240" t="s">
        <v>1008</v>
      </c>
      <c r="B102" s="266" t="s">
        <v>1053</v>
      </c>
      <c r="C102" s="266" t="s">
        <v>1054</v>
      </c>
      <c r="D102" s="259">
        <f t="shared" ref="D102:D103" si="191">E102</f>
        <v>3.6852563999999997</v>
      </c>
      <c r="E102" s="220">
        <f t="shared" si="181"/>
        <v>3.6852563999999997</v>
      </c>
      <c r="F102" s="220">
        <f t="shared" si="182"/>
        <v>0.19381080000000001</v>
      </c>
      <c r="G102" s="220">
        <f t="shared" si="183"/>
        <v>0.77276519999999993</v>
      </c>
      <c r="H102" s="220">
        <f t="shared" si="184"/>
        <v>2.6172443999999997</v>
      </c>
      <c r="I102" s="220">
        <f t="shared" si="185"/>
        <v>0.10143599999999998</v>
      </c>
      <c r="J102" s="223">
        <v>0</v>
      </c>
      <c r="K102" s="223">
        <v>0</v>
      </c>
      <c r="L102" s="223">
        <v>0</v>
      </c>
      <c r="M102" s="223">
        <v>0</v>
      </c>
      <c r="N102" s="223">
        <v>0</v>
      </c>
      <c r="O102" s="223">
        <v>0</v>
      </c>
      <c r="P102" s="223">
        <v>0</v>
      </c>
      <c r="Q102" s="223">
        <v>0</v>
      </c>
      <c r="R102" s="223">
        <v>0</v>
      </c>
      <c r="S102" s="223">
        <v>0</v>
      </c>
      <c r="T102" s="223">
        <v>0</v>
      </c>
      <c r="U102" s="223">
        <v>0</v>
      </c>
      <c r="V102" s="223">
        <v>0</v>
      </c>
      <c r="W102" s="223">
        <v>0</v>
      </c>
      <c r="X102" s="223">
        <v>0</v>
      </c>
      <c r="Y102" s="223">
        <f t="shared" si="180"/>
        <v>3.6852563999999997</v>
      </c>
      <c r="Z102" s="260">
        <v>0.19381080000000001</v>
      </c>
      <c r="AA102" s="260">
        <v>0.77276519999999993</v>
      </c>
      <c r="AB102" s="260">
        <v>2.6172443999999997</v>
      </c>
      <c r="AC102" s="260">
        <v>0.10143599999999998</v>
      </c>
      <c r="AD102" s="259"/>
      <c r="AE102" s="220">
        <f t="shared" si="186"/>
        <v>3.0426818333333334</v>
      </c>
      <c r="AF102" s="220">
        <f t="shared" si="187"/>
        <v>0.19381080000000001</v>
      </c>
      <c r="AG102" s="220">
        <f t="shared" si="188"/>
        <v>0.77276519999999993</v>
      </c>
      <c r="AH102" s="220">
        <f t="shared" si="189"/>
        <v>2.5832444000000003</v>
      </c>
      <c r="AI102" s="220">
        <f t="shared" si="190"/>
        <v>0.10143599999999998</v>
      </c>
      <c r="AJ102" s="265">
        <v>0</v>
      </c>
      <c r="AK102" s="265">
        <v>0</v>
      </c>
      <c r="AL102" s="265">
        <v>0</v>
      </c>
      <c r="AM102" s="265">
        <v>0</v>
      </c>
      <c r="AN102" s="265">
        <v>0</v>
      </c>
      <c r="AO102" s="265">
        <v>0</v>
      </c>
      <c r="AP102" s="265">
        <v>0</v>
      </c>
      <c r="AQ102" s="265">
        <v>0</v>
      </c>
      <c r="AR102" s="265">
        <v>0</v>
      </c>
      <c r="AS102" s="265">
        <v>0</v>
      </c>
      <c r="AT102" s="265">
        <v>0</v>
      </c>
      <c r="AU102" s="265">
        <v>0</v>
      </c>
      <c r="AV102" s="265">
        <v>0</v>
      </c>
      <c r="AW102" s="265">
        <v>0</v>
      </c>
      <c r="AX102" s="265">
        <v>0</v>
      </c>
      <c r="AY102" s="219">
        <v>3.0426818333333334</v>
      </c>
      <c r="AZ102" s="260">
        <v>0.19381080000000001</v>
      </c>
      <c r="BA102" s="260">
        <v>0.77276519999999993</v>
      </c>
      <c r="BB102" s="260">
        <f>2.6172444-0.034</f>
        <v>2.5832444000000003</v>
      </c>
      <c r="BC102" s="260">
        <v>0.10143599999999998</v>
      </c>
    </row>
    <row r="103" spans="1:55" ht="20.100000000000001" customHeight="1">
      <c r="A103" s="240" t="s">
        <v>1062</v>
      </c>
      <c r="B103" s="266" t="s">
        <v>1055</v>
      </c>
      <c r="C103" s="266" t="s">
        <v>1056</v>
      </c>
      <c r="D103" s="259">
        <f t="shared" si="191"/>
        <v>6.0611615999999993</v>
      </c>
      <c r="E103" s="220">
        <f t="shared" si="181"/>
        <v>6.0611615999999993</v>
      </c>
      <c r="F103" s="220">
        <f t="shared" si="182"/>
        <v>0.33213480000000001</v>
      </c>
      <c r="G103" s="220">
        <f t="shared" si="183"/>
        <v>0.58250760000000001</v>
      </c>
      <c r="H103" s="220">
        <f t="shared" si="184"/>
        <v>4.9716515999999995</v>
      </c>
      <c r="I103" s="220">
        <f t="shared" si="185"/>
        <v>0.17486759999999998</v>
      </c>
      <c r="J103" s="223">
        <v>0</v>
      </c>
      <c r="K103" s="223">
        <v>0</v>
      </c>
      <c r="L103" s="223">
        <v>0</v>
      </c>
      <c r="M103" s="223">
        <v>0</v>
      </c>
      <c r="N103" s="223">
        <v>0</v>
      </c>
      <c r="O103" s="223">
        <v>0</v>
      </c>
      <c r="P103" s="223">
        <v>0</v>
      </c>
      <c r="Q103" s="223">
        <v>0</v>
      </c>
      <c r="R103" s="223">
        <v>0</v>
      </c>
      <c r="S103" s="223">
        <v>0</v>
      </c>
      <c r="T103" s="223">
        <v>0</v>
      </c>
      <c r="U103" s="223">
        <v>0</v>
      </c>
      <c r="V103" s="223">
        <v>0</v>
      </c>
      <c r="W103" s="223">
        <v>0</v>
      </c>
      <c r="X103" s="223">
        <v>0</v>
      </c>
      <c r="Y103" s="223">
        <f t="shared" si="180"/>
        <v>6.0611615999999993</v>
      </c>
      <c r="Z103" s="260">
        <v>0.33213480000000001</v>
      </c>
      <c r="AA103" s="260">
        <v>0.58250760000000001</v>
      </c>
      <c r="AB103" s="260">
        <v>4.9716515999999995</v>
      </c>
      <c r="AC103" s="260">
        <v>0.17486759999999998</v>
      </c>
      <c r="AD103" s="259"/>
      <c r="AE103" s="220">
        <f t="shared" si="186"/>
        <v>5.0509680000000001</v>
      </c>
      <c r="AF103" s="220">
        <f t="shared" si="187"/>
        <v>0.33213480000000001</v>
      </c>
      <c r="AG103" s="220">
        <f t="shared" si="188"/>
        <v>0.58250760000000001</v>
      </c>
      <c r="AH103" s="220">
        <f t="shared" si="189"/>
        <v>4.9716515999999995</v>
      </c>
      <c r="AI103" s="220">
        <f t="shared" si="190"/>
        <v>0.17486759999999998</v>
      </c>
      <c r="AJ103" s="265">
        <v>0</v>
      </c>
      <c r="AK103" s="265">
        <v>0</v>
      </c>
      <c r="AL103" s="265">
        <v>0</v>
      </c>
      <c r="AM103" s="265">
        <v>0</v>
      </c>
      <c r="AN103" s="265">
        <v>0</v>
      </c>
      <c r="AO103" s="265">
        <v>0</v>
      </c>
      <c r="AP103" s="265">
        <v>0</v>
      </c>
      <c r="AQ103" s="265">
        <v>0</v>
      </c>
      <c r="AR103" s="265">
        <v>0</v>
      </c>
      <c r="AS103" s="265">
        <v>0</v>
      </c>
      <c r="AT103" s="265">
        <v>0</v>
      </c>
      <c r="AU103" s="265">
        <v>0</v>
      </c>
      <c r="AV103" s="265">
        <v>0</v>
      </c>
      <c r="AW103" s="265">
        <v>0</v>
      </c>
      <c r="AX103" s="265">
        <v>0</v>
      </c>
      <c r="AY103" s="219">
        <v>5.0509680000000001</v>
      </c>
      <c r="AZ103" s="260">
        <v>0.33213480000000001</v>
      </c>
      <c r="BA103" s="260">
        <v>0.58250760000000001</v>
      </c>
      <c r="BB103" s="260">
        <v>4.9716515999999995</v>
      </c>
      <c r="BC103" s="260">
        <v>0.17486759999999998</v>
      </c>
    </row>
    <row r="104" spans="1:55" ht="30" customHeight="1">
      <c r="A104" s="240" t="s">
        <v>1011</v>
      </c>
      <c r="B104" s="420" t="s">
        <v>1012</v>
      </c>
      <c r="C104" s="421" t="s">
        <v>1013</v>
      </c>
      <c r="D104" s="252">
        <f t="shared" ref="D104:D109" si="192">AD104*1.2</f>
        <v>13.668000000000001</v>
      </c>
      <c r="E104" s="282">
        <f t="shared" si="170"/>
        <v>13.403315328</v>
      </c>
      <c r="F104" s="220">
        <f t="shared" si="171"/>
        <v>0.9735684</v>
      </c>
      <c r="G104" s="220">
        <f t="shared" si="172"/>
        <v>3.744142128</v>
      </c>
      <c r="H104" s="220">
        <f t="shared" si="173"/>
        <v>8.1970392000000007</v>
      </c>
      <c r="I104" s="220">
        <f t="shared" si="174"/>
        <v>0.48856559999999999</v>
      </c>
      <c r="J104" s="223">
        <v>0</v>
      </c>
      <c r="K104" s="223">
        <v>0</v>
      </c>
      <c r="L104" s="223">
        <v>0</v>
      </c>
      <c r="M104" s="223">
        <v>0</v>
      </c>
      <c r="N104" s="223">
        <v>0</v>
      </c>
      <c r="O104" s="223">
        <v>0</v>
      </c>
      <c r="P104" s="223">
        <v>0</v>
      </c>
      <c r="Q104" s="223">
        <v>0</v>
      </c>
      <c r="R104" s="223">
        <v>0</v>
      </c>
      <c r="S104" s="223">
        <v>0</v>
      </c>
      <c r="T104" s="223">
        <v>0</v>
      </c>
      <c r="U104" s="223">
        <v>0</v>
      </c>
      <c r="V104" s="223">
        <v>0</v>
      </c>
      <c r="W104" s="223">
        <v>0</v>
      </c>
      <c r="X104" s="223">
        <v>0</v>
      </c>
      <c r="Y104" s="223">
        <f>Z104+AA104+AB104+AC104</f>
        <v>13.403315328</v>
      </c>
      <c r="Z104" s="223">
        <f>0.811307*1.2</f>
        <v>0.9735684</v>
      </c>
      <c r="AA104" s="223">
        <f>3.12011844*1.2</f>
        <v>3.744142128</v>
      </c>
      <c r="AB104" s="223">
        <f>6.830866*1.2</f>
        <v>8.1970392000000007</v>
      </c>
      <c r="AC104" s="223">
        <f>0.407138*1.2</f>
        <v>0.48856559999999999</v>
      </c>
      <c r="AD104" s="252">
        <v>11.39</v>
      </c>
      <c r="AE104" s="220">
        <f t="shared" si="175"/>
        <v>11.16942944</v>
      </c>
      <c r="AF104" s="220">
        <f t="shared" si="176"/>
        <v>0.811307</v>
      </c>
      <c r="AG104" s="220">
        <f t="shared" si="177"/>
        <v>3.1201184400000002</v>
      </c>
      <c r="AH104" s="220">
        <f t="shared" si="178"/>
        <v>6.8308660000000003</v>
      </c>
      <c r="AI104" s="220">
        <f t="shared" si="179"/>
        <v>0.407138</v>
      </c>
      <c r="AJ104" s="223">
        <v>0</v>
      </c>
      <c r="AK104" s="223">
        <v>0</v>
      </c>
      <c r="AL104" s="223">
        <v>0</v>
      </c>
      <c r="AM104" s="223">
        <v>0</v>
      </c>
      <c r="AN104" s="223">
        <v>0</v>
      </c>
      <c r="AO104" s="223">
        <v>0</v>
      </c>
      <c r="AP104" s="223">
        <v>0</v>
      </c>
      <c r="AQ104" s="223">
        <v>0</v>
      </c>
      <c r="AR104" s="223">
        <v>0</v>
      </c>
      <c r="AS104" s="223">
        <v>0</v>
      </c>
      <c r="AT104" s="223">
        <v>0</v>
      </c>
      <c r="AU104" s="223">
        <v>0</v>
      </c>
      <c r="AV104" s="223">
        <v>0</v>
      </c>
      <c r="AW104" s="223">
        <v>0</v>
      </c>
      <c r="AX104" s="223">
        <v>0</v>
      </c>
      <c r="AY104" s="219">
        <f>AZ104+BA104+BB104+BC104</f>
        <v>11.16942944</v>
      </c>
      <c r="AZ104" s="223">
        <v>0.811307</v>
      </c>
      <c r="BA104" s="223">
        <v>3.1201184400000002</v>
      </c>
      <c r="BB104" s="223">
        <v>6.8308660000000003</v>
      </c>
      <c r="BC104" s="223">
        <v>0.407138</v>
      </c>
    </row>
    <row r="105" spans="1:55" ht="31.5" customHeight="1">
      <c r="A105" s="240" t="s">
        <v>1014</v>
      </c>
      <c r="B105" s="420" t="s">
        <v>1015</v>
      </c>
      <c r="C105" s="244" t="s">
        <v>1016</v>
      </c>
      <c r="D105" s="252">
        <f t="shared" si="192"/>
        <v>1.032</v>
      </c>
      <c r="E105" s="220">
        <f t="shared" si="170"/>
        <v>0.78747538799999994</v>
      </c>
      <c r="F105" s="220">
        <f t="shared" si="171"/>
        <v>0</v>
      </c>
      <c r="G105" s="220">
        <f t="shared" si="172"/>
        <v>0.226344816</v>
      </c>
      <c r="H105" s="220">
        <f t="shared" si="173"/>
        <v>0.56113057199999994</v>
      </c>
      <c r="I105" s="220">
        <f t="shared" si="174"/>
        <v>0</v>
      </c>
      <c r="J105" s="223">
        <v>0</v>
      </c>
      <c r="K105" s="223">
        <v>0</v>
      </c>
      <c r="L105" s="223">
        <v>0</v>
      </c>
      <c r="M105" s="223">
        <v>0</v>
      </c>
      <c r="N105" s="223">
        <v>0</v>
      </c>
      <c r="O105" s="223">
        <v>0</v>
      </c>
      <c r="P105" s="223">
        <v>0</v>
      </c>
      <c r="Q105" s="223">
        <v>0</v>
      </c>
      <c r="R105" s="223">
        <v>0</v>
      </c>
      <c r="S105" s="223">
        <v>0</v>
      </c>
      <c r="T105" s="223">
        <v>0</v>
      </c>
      <c r="U105" s="223">
        <v>0</v>
      </c>
      <c r="V105" s="223">
        <v>0</v>
      </c>
      <c r="W105" s="223">
        <v>0</v>
      </c>
      <c r="X105" s="223">
        <v>0</v>
      </c>
      <c r="Y105" s="223">
        <f>Z105+AA105+AB105+AC105</f>
        <v>0.78747538799999994</v>
      </c>
      <c r="Z105" s="223">
        <v>0</v>
      </c>
      <c r="AA105" s="223">
        <f>0.18862068*1.2</f>
        <v>0.226344816</v>
      </c>
      <c r="AB105" s="223">
        <f>0.46760881*1.2</f>
        <v>0.56113057199999994</v>
      </c>
      <c r="AC105" s="223">
        <v>0</v>
      </c>
      <c r="AD105" s="422">
        <v>0.86</v>
      </c>
      <c r="AE105" s="423">
        <f t="shared" si="175"/>
        <v>0.65622948999999997</v>
      </c>
      <c r="AF105" s="423">
        <f t="shared" si="176"/>
        <v>0</v>
      </c>
      <c r="AG105" s="423">
        <f t="shared" si="177"/>
        <v>0.18862068000000001</v>
      </c>
      <c r="AH105" s="423">
        <f t="shared" si="178"/>
        <v>0.46760880999999999</v>
      </c>
      <c r="AI105" s="423">
        <f t="shared" si="179"/>
        <v>0</v>
      </c>
      <c r="AJ105" s="223">
        <v>0</v>
      </c>
      <c r="AK105" s="223">
        <v>0</v>
      </c>
      <c r="AL105" s="223">
        <v>0</v>
      </c>
      <c r="AM105" s="223">
        <v>0</v>
      </c>
      <c r="AN105" s="223">
        <v>0</v>
      </c>
      <c r="AO105" s="223">
        <v>0</v>
      </c>
      <c r="AP105" s="223">
        <v>0</v>
      </c>
      <c r="AQ105" s="223">
        <v>0</v>
      </c>
      <c r="AR105" s="223">
        <v>0</v>
      </c>
      <c r="AS105" s="223">
        <v>0</v>
      </c>
      <c r="AT105" s="223">
        <v>0</v>
      </c>
      <c r="AU105" s="223">
        <v>0</v>
      </c>
      <c r="AV105" s="223">
        <v>0</v>
      </c>
      <c r="AW105" s="223">
        <v>0</v>
      </c>
      <c r="AX105" s="223">
        <v>0</v>
      </c>
      <c r="AY105" s="223">
        <f>AZ105+BA105+BB105+BC105</f>
        <v>0.65622948999999997</v>
      </c>
      <c r="AZ105" s="223">
        <v>0</v>
      </c>
      <c r="BA105" s="223">
        <v>0.18862068000000001</v>
      </c>
      <c r="BB105" s="223">
        <v>0.46760880999999999</v>
      </c>
      <c r="BC105" s="223">
        <v>0</v>
      </c>
    </row>
    <row r="106" spans="1:55" ht="20.100000000000001" customHeight="1">
      <c r="A106" s="240" t="s">
        <v>1017</v>
      </c>
      <c r="B106" s="245" t="s">
        <v>1018</v>
      </c>
      <c r="C106" s="225" t="s">
        <v>1019</v>
      </c>
      <c r="D106" s="252">
        <f t="shared" si="192"/>
        <v>1.4635116000000001</v>
      </c>
      <c r="E106" s="220">
        <f t="shared" si="170"/>
        <v>0</v>
      </c>
      <c r="F106" s="220">
        <f t="shared" si="171"/>
        <v>0</v>
      </c>
      <c r="G106" s="220">
        <f t="shared" si="172"/>
        <v>0</v>
      </c>
      <c r="H106" s="220">
        <f t="shared" si="173"/>
        <v>0</v>
      </c>
      <c r="I106" s="220">
        <f t="shared" si="174"/>
        <v>0</v>
      </c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23"/>
      <c r="Y106" s="223"/>
      <c r="Z106" s="223"/>
      <c r="AA106" s="223"/>
      <c r="AB106" s="223"/>
      <c r="AC106" s="223"/>
      <c r="AD106" s="252">
        <v>1.2195930000000001</v>
      </c>
      <c r="AE106" s="220">
        <f t="shared" si="175"/>
        <v>1.0196501099999999</v>
      </c>
      <c r="AF106" s="220">
        <f t="shared" si="176"/>
        <v>0</v>
      </c>
      <c r="AG106" s="220">
        <f t="shared" si="177"/>
        <v>2.0425109999999986E-2</v>
      </c>
      <c r="AH106" s="220">
        <f t="shared" si="178"/>
        <v>0.97761699999999996</v>
      </c>
      <c r="AI106" s="220">
        <f t="shared" si="179"/>
        <v>2.1607999999999999E-2</v>
      </c>
      <c r="AJ106" s="223"/>
      <c r="AK106" s="223"/>
      <c r="AL106" s="223"/>
      <c r="AM106" s="223"/>
      <c r="AN106" s="223"/>
      <c r="AO106" s="223"/>
      <c r="AP106" s="223"/>
      <c r="AQ106" s="223"/>
      <c r="AR106" s="223"/>
      <c r="AS106" s="223"/>
      <c r="AT106" s="223"/>
      <c r="AU106" s="223"/>
      <c r="AV106" s="223"/>
      <c r="AW106" s="223"/>
      <c r="AX106" s="223"/>
      <c r="AY106" s="419">
        <f>AZ106+BA106+BB106+BC106</f>
        <v>1.0196501099999999</v>
      </c>
      <c r="AZ106" s="284">
        <v>0</v>
      </c>
      <c r="BA106" s="284">
        <f>1.01965011-BB106-BC106</f>
        <v>2.0425109999999986E-2</v>
      </c>
      <c r="BB106" s="284">
        <v>0.97761699999999996</v>
      </c>
      <c r="BC106" s="284">
        <v>2.1607999999999999E-2</v>
      </c>
    </row>
    <row r="107" spans="1:55" ht="20.100000000000001" customHeight="1">
      <c r="A107" s="240" t="s">
        <v>1020</v>
      </c>
      <c r="B107" s="245" t="s">
        <v>1021</v>
      </c>
      <c r="C107" s="225" t="s">
        <v>1022</v>
      </c>
      <c r="D107" s="252">
        <f t="shared" si="192"/>
        <v>1.6134888000000001</v>
      </c>
      <c r="E107" s="220">
        <f t="shared" si="170"/>
        <v>0</v>
      </c>
      <c r="F107" s="220">
        <f t="shared" si="171"/>
        <v>0</v>
      </c>
      <c r="G107" s="220">
        <f t="shared" si="172"/>
        <v>0</v>
      </c>
      <c r="H107" s="220">
        <f t="shared" si="173"/>
        <v>0</v>
      </c>
      <c r="I107" s="220">
        <f t="shared" si="174"/>
        <v>0</v>
      </c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23"/>
      <c r="Z107" s="223"/>
      <c r="AA107" s="223"/>
      <c r="AB107" s="223"/>
      <c r="AC107" s="223"/>
      <c r="AD107" s="252">
        <v>1.3445740000000002</v>
      </c>
      <c r="AE107" s="220">
        <f>AJ107+AO107+AT107+AY107</f>
        <v>0.71780546000000001</v>
      </c>
      <c r="AF107" s="220">
        <f t="shared" si="176"/>
        <v>0</v>
      </c>
      <c r="AG107" s="220">
        <f t="shared" si="177"/>
        <v>4.5914460000000032E-2</v>
      </c>
      <c r="AH107" s="220">
        <f t="shared" si="178"/>
        <v>0.52442099999999991</v>
      </c>
      <c r="AI107" s="220">
        <f t="shared" si="179"/>
        <v>0.14746999999999999</v>
      </c>
      <c r="AJ107" s="223"/>
      <c r="AK107" s="223"/>
      <c r="AL107" s="223"/>
      <c r="AM107" s="223"/>
      <c r="AN107" s="223"/>
      <c r="AO107" s="284"/>
      <c r="AP107" s="284"/>
      <c r="AQ107" s="284"/>
      <c r="AR107" s="284"/>
      <c r="AS107" s="284"/>
      <c r="AT107" s="284">
        <f>AU107+AV107+AW107+AX107</f>
        <v>0.68165849000000001</v>
      </c>
      <c r="AU107" s="284">
        <v>0</v>
      </c>
      <c r="AV107" s="284">
        <f>0.68165849-AW107-AX107</f>
        <v>3.9842490000000036E-2</v>
      </c>
      <c r="AW107" s="284">
        <f>0.513346</f>
        <v>0.51334599999999997</v>
      </c>
      <c r="AX107" s="284">
        <v>0.12847</v>
      </c>
      <c r="AY107" s="419">
        <f>AZ107+BA107+BB107+BC107</f>
        <v>3.614697E-2</v>
      </c>
      <c r="AZ107" s="284">
        <v>0</v>
      </c>
      <c r="BA107" s="284">
        <f>0.03614697-BB107-BC107</f>
        <v>6.0719699999999995E-3</v>
      </c>
      <c r="BB107" s="284">
        <v>1.1075E-2</v>
      </c>
      <c r="BC107" s="284">
        <v>1.9E-2</v>
      </c>
    </row>
    <row r="108" spans="1:55" ht="20.100000000000001" customHeight="1">
      <c r="A108" s="240" t="s">
        <v>1023</v>
      </c>
      <c r="B108" s="245" t="s">
        <v>1024</v>
      </c>
      <c r="C108" s="225" t="s">
        <v>1025</v>
      </c>
      <c r="D108" s="252">
        <f t="shared" si="192"/>
        <v>0.18657599999999999</v>
      </c>
      <c r="E108" s="220">
        <f t="shared" si="170"/>
        <v>0</v>
      </c>
      <c r="F108" s="220">
        <f t="shared" si="171"/>
        <v>0</v>
      </c>
      <c r="G108" s="220">
        <f t="shared" si="172"/>
        <v>0</v>
      </c>
      <c r="H108" s="220">
        <f t="shared" si="173"/>
        <v>0</v>
      </c>
      <c r="I108" s="220">
        <f t="shared" si="174"/>
        <v>0</v>
      </c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23"/>
      <c r="Z108" s="223"/>
      <c r="AA108" s="223"/>
      <c r="AB108" s="223"/>
      <c r="AC108" s="223"/>
      <c r="AD108" s="252">
        <v>0.15548000000000001</v>
      </c>
      <c r="AE108" s="220">
        <f t="shared" si="175"/>
        <v>0.15378302999999999</v>
      </c>
      <c r="AF108" s="220">
        <f t="shared" si="176"/>
        <v>0</v>
      </c>
      <c r="AG108" s="220">
        <f t="shared" si="177"/>
        <v>8.4170029999999993E-2</v>
      </c>
      <c r="AH108" s="220">
        <f t="shared" si="178"/>
        <v>6.6612999999999992E-2</v>
      </c>
      <c r="AI108" s="220">
        <f t="shared" si="179"/>
        <v>3.0000000000000001E-3</v>
      </c>
      <c r="AJ108" s="223"/>
      <c r="AK108" s="223"/>
      <c r="AL108" s="223"/>
      <c r="AM108" s="223"/>
      <c r="AN108" s="223"/>
      <c r="AO108" s="223"/>
      <c r="AP108" s="223"/>
      <c r="AQ108" s="223"/>
      <c r="AR108" s="223"/>
      <c r="AS108" s="223"/>
      <c r="AT108" s="223"/>
      <c r="AU108" s="223"/>
      <c r="AV108" s="223"/>
      <c r="AW108" s="223"/>
      <c r="AX108" s="223"/>
      <c r="AY108" s="419">
        <f>AZ108+BA108+BB108+BC108</f>
        <v>0.15378302999999999</v>
      </c>
      <c r="AZ108" s="284">
        <v>0</v>
      </c>
      <c r="BA108" s="284">
        <f>0.15378303-BC108-BB108</f>
        <v>8.4170029999999993E-2</v>
      </c>
      <c r="BB108" s="284">
        <f>0.045477+0.021136</f>
        <v>6.6612999999999992E-2</v>
      </c>
      <c r="BC108" s="284">
        <v>3.0000000000000001E-3</v>
      </c>
    </row>
    <row r="109" spans="1:55" ht="20.100000000000001" customHeight="1">
      <c r="A109" s="240" t="s">
        <v>1026</v>
      </c>
      <c r="B109" s="245" t="s">
        <v>1027</v>
      </c>
      <c r="C109" s="225" t="s">
        <v>1028</v>
      </c>
      <c r="D109" s="252">
        <f t="shared" si="192"/>
        <v>0.28973640000000001</v>
      </c>
      <c r="E109" s="220">
        <f t="shared" si="170"/>
        <v>0</v>
      </c>
      <c r="F109" s="220">
        <f t="shared" si="171"/>
        <v>0</v>
      </c>
      <c r="G109" s="220">
        <f t="shared" si="172"/>
        <v>0</v>
      </c>
      <c r="H109" s="220">
        <f t="shared" si="173"/>
        <v>0</v>
      </c>
      <c r="I109" s="220">
        <f t="shared" si="174"/>
        <v>0</v>
      </c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23"/>
      <c r="Z109" s="223"/>
      <c r="AA109" s="223"/>
      <c r="AB109" s="223"/>
      <c r="AC109" s="223"/>
      <c r="AD109" s="252">
        <v>0.24144700000000002</v>
      </c>
      <c r="AE109" s="220">
        <f t="shared" si="175"/>
        <v>0</v>
      </c>
      <c r="AF109" s="220">
        <f t="shared" si="176"/>
        <v>0</v>
      </c>
      <c r="AG109" s="220">
        <f t="shared" si="177"/>
        <v>0</v>
      </c>
      <c r="AH109" s="220">
        <f t="shared" si="178"/>
        <v>0</v>
      </c>
      <c r="AI109" s="220">
        <f t="shared" si="179"/>
        <v>0</v>
      </c>
      <c r="AJ109" s="223"/>
      <c r="AK109" s="223"/>
      <c r="AL109" s="223"/>
      <c r="AM109" s="223"/>
      <c r="AN109" s="223"/>
      <c r="AO109" s="223"/>
      <c r="AP109" s="223"/>
      <c r="AQ109" s="223"/>
      <c r="AR109" s="223"/>
      <c r="AS109" s="223"/>
      <c r="AT109" s="223"/>
      <c r="AU109" s="223"/>
      <c r="AV109" s="223"/>
      <c r="AW109" s="223"/>
      <c r="AX109" s="223"/>
      <c r="AY109" s="223"/>
      <c r="AZ109" s="223"/>
      <c r="BA109" s="223"/>
      <c r="BB109" s="223"/>
      <c r="BC109" s="223"/>
    </row>
    <row r="110" spans="1:55" ht="20.100000000000001" customHeight="1">
      <c r="A110" s="240" t="s">
        <v>240</v>
      </c>
      <c r="B110" s="250" t="s">
        <v>1029</v>
      </c>
      <c r="C110" s="251" t="s">
        <v>888</v>
      </c>
      <c r="D110" s="223">
        <f>SUM(D111:D114)</f>
        <v>4.5736599999999994</v>
      </c>
      <c r="E110" s="220">
        <f t="shared" si="170"/>
        <v>4.5336600000000002</v>
      </c>
      <c r="F110" s="220">
        <f t="shared" si="171"/>
        <v>1.6236600000000001</v>
      </c>
      <c r="G110" s="220">
        <f t="shared" si="172"/>
        <v>0</v>
      </c>
      <c r="H110" s="220">
        <f t="shared" si="173"/>
        <v>2.92998</v>
      </c>
      <c r="I110" s="220">
        <f t="shared" si="174"/>
        <v>0</v>
      </c>
      <c r="J110" s="223">
        <f t="shared" ref="J110:AD110" si="193">SUM(J111:J114)</f>
        <v>0</v>
      </c>
      <c r="K110" s="223">
        <f t="shared" si="193"/>
        <v>0</v>
      </c>
      <c r="L110" s="223">
        <f t="shared" si="193"/>
        <v>0</v>
      </c>
      <c r="M110" s="223">
        <f t="shared" si="193"/>
        <v>0</v>
      </c>
      <c r="N110" s="223">
        <f t="shared" si="193"/>
        <v>0</v>
      </c>
      <c r="O110" s="223">
        <f t="shared" si="193"/>
        <v>0</v>
      </c>
      <c r="P110" s="223">
        <f t="shared" si="193"/>
        <v>0.02</v>
      </c>
      <c r="Q110" s="223">
        <f t="shared" si="193"/>
        <v>0</v>
      </c>
      <c r="R110" s="223">
        <f t="shared" si="193"/>
        <v>0</v>
      </c>
      <c r="S110" s="223">
        <f t="shared" si="193"/>
        <v>0</v>
      </c>
      <c r="T110" s="223">
        <f t="shared" si="193"/>
        <v>0</v>
      </c>
      <c r="U110" s="223">
        <f t="shared" si="193"/>
        <v>0</v>
      </c>
      <c r="V110" s="223">
        <f t="shared" si="193"/>
        <v>0</v>
      </c>
      <c r="W110" s="223">
        <f t="shared" si="193"/>
        <v>0</v>
      </c>
      <c r="X110" s="223">
        <f t="shared" si="193"/>
        <v>0</v>
      </c>
      <c r="Y110" s="223">
        <f t="shared" si="193"/>
        <v>4.5336600000000002</v>
      </c>
      <c r="Z110" s="223">
        <f t="shared" si="193"/>
        <v>1.6036600000000001</v>
      </c>
      <c r="AA110" s="223">
        <f t="shared" si="193"/>
        <v>0</v>
      </c>
      <c r="AB110" s="223">
        <f t="shared" si="193"/>
        <v>2.92998</v>
      </c>
      <c r="AC110" s="223">
        <f t="shared" si="193"/>
        <v>0</v>
      </c>
      <c r="AD110" s="223">
        <f t="shared" si="193"/>
        <v>3.8109999999999999</v>
      </c>
      <c r="AE110" s="220">
        <f t="shared" si="175"/>
        <v>3.4766500000000002</v>
      </c>
      <c r="AF110" s="220">
        <f t="shared" si="176"/>
        <v>1.04</v>
      </c>
      <c r="AG110" s="220">
        <f t="shared" si="177"/>
        <v>0</v>
      </c>
      <c r="AH110" s="220">
        <f t="shared" si="178"/>
        <v>2.4366500000000002</v>
      </c>
      <c r="AI110" s="220">
        <f t="shared" si="179"/>
        <v>0</v>
      </c>
      <c r="AJ110" s="223">
        <f t="shared" ref="AJ110:BC110" si="194">SUM(AJ111:AJ114)</f>
        <v>0</v>
      </c>
      <c r="AK110" s="223">
        <f t="shared" si="194"/>
        <v>0</v>
      </c>
      <c r="AL110" s="223">
        <f t="shared" si="194"/>
        <v>0</v>
      </c>
      <c r="AM110" s="223">
        <f t="shared" si="194"/>
        <v>0</v>
      </c>
      <c r="AN110" s="223">
        <f t="shared" si="194"/>
        <v>0</v>
      </c>
      <c r="AO110" s="223">
        <f t="shared" si="194"/>
        <v>0.02</v>
      </c>
      <c r="AP110" s="223">
        <f t="shared" si="194"/>
        <v>0.02</v>
      </c>
      <c r="AQ110" s="223">
        <f t="shared" si="194"/>
        <v>0</v>
      </c>
      <c r="AR110" s="223">
        <f t="shared" si="194"/>
        <v>0</v>
      </c>
      <c r="AS110" s="223">
        <f t="shared" si="194"/>
        <v>0</v>
      </c>
      <c r="AT110" s="223">
        <f t="shared" si="194"/>
        <v>0.02</v>
      </c>
      <c r="AU110" s="223">
        <f t="shared" si="194"/>
        <v>0.02</v>
      </c>
      <c r="AV110" s="223">
        <f t="shared" si="194"/>
        <v>0</v>
      </c>
      <c r="AW110" s="223">
        <f t="shared" si="194"/>
        <v>0</v>
      </c>
      <c r="AX110" s="223">
        <f t="shared" si="194"/>
        <v>0</v>
      </c>
      <c r="AY110" s="223">
        <f>SUM(AY111:AY114)</f>
        <v>3.4366500000000002</v>
      </c>
      <c r="AZ110" s="223">
        <f t="shared" si="194"/>
        <v>1</v>
      </c>
      <c r="BA110" s="223">
        <f t="shared" si="194"/>
        <v>0</v>
      </c>
      <c r="BB110" s="223">
        <f t="shared" si="194"/>
        <v>2.4366500000000002</v>
      </c>
      <c r="BC110" s="223">
        <f t="shared" si="194"/>
        <v>0</v>
      </c>
    </row>
    <row r="111" spans="1:55" ht="20.100000000000001" customHeight="1">
      <c r="A111" s="240" t="s">
        <v>1030</v>
      </c>
      <c r="B111" s="245" t="s">
        <v>1057</v>
      </c>
      <c r="C111" s="424" t="s">
        <v>1058</v>
      </c>
      <c r="D111" s="252">
        <v>2.706</v>
      </c>
      <c r="E111" s="220">
        <f t="shared" si="170"/>
        <v>2.706</v>
      </c>
      <c r="F111" s="220">
        <f t="shared" si="171"/>
        <v>0</v>
      </c>
      <c r="G111" s="220">
        <f t="shared" si="172"/>
        <v>0</v>
      </c>
      <c r="H111" s="220">
        <f t="shared" si="173"/>
        <v>2.706</v>
      </c>
      <c r="I111" s="220">
        <f t="shared" si="174"/>
        <v>0</v>
      </c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23"/>
      <c r="Y111" s="223">
        <f>Z111+AA111+AB111+AC111</f>
        <v>2.706</v>
      </c>
      <c r="Z111" s="223">
        <v>0</v>
      </c>
      <c r="AA111" s="223">
        <v>0</v>
      </c>
      <c r="AB111" s="223">
        <v>2.706</v>
      </c>
      <c r="AC111" s="223">
        <v>0</v>
      </c>
      <c r="AD111" s="252">
        <v>2.2549999999999999</v>
      </c>
      <c r="AE111" s="425">
        <f t="shared" si="175"/>
        <v>2.25</v>
      </c>
      <c r="AF111" s="425">
        <f t="shared" si="176"/>
        <v>0</v>
      </c>
      <c r="AG111" s="425">
        <f t="shared" si="177"/>
        <v>0</v>
      </c>
      <c r="AH111" s="425">
        <f t="shared" si="178"/>
        <v>2.25</v>
      </c>
      <c r="AI111" s="425">
        <f t="shared" si="179"/>
        <v>0</v>
      </c>
      <c r="AJ111" s="223"/>
      <c r="AK111" s="223"/>
      <c r="AL111" s="223"/>
      <c r="AM111" s="223"/>
      <c r="AN111" s="223"/>
      <c r="AO111" s="223"/>
      <c r="AP111" s="223"/>
      <c r="AQ111" s="223"/>
      <c r="AR111" s="223"/>
      <c r="AS111" s="223"/>
      <c r="AT111" s="223"/>
      <c r="AU111" s="223"/>
      <c r="AV111" s="223"/>
      <c r="AW111" s="223"/>
      <c r="AX111" s="223"/>
      <c r="AY111" s="284">
        <f>AZ111+BA111+BB111+BC111</f>
        <v>2.25</v>
      </c>
      <c r="AZ111" s="284">
        <v>0</v>
      </c>
      <c r="BA111" s="284">
        <v>0</v>
      </c>
      <c r="BB111" s="284">
        <v>2.25</v>
      </c>
      <c r="BC111" s="284">
        <v>0</v>
      </c>
    </row>
    <row r="112" spans="1:55" ht="20.100000000000001" customHeight="1">
      <c r="A112" s="240" t="s">
        <v>1031</v>
      </c>
      <c r="B112" s="426" t="s">
        <v>1032</v>
      </c>
      <c r="C112" s="427" t="s">
        <v>1033</v>
      </c>
      <c r="D112" s="428">
        <v>0.26400000000000001</v>
      </c>
      <c r="E112" s="220">
        <f t="shared" si="170"/>
        <v>0.224</v>
      </c>
      <c r="F112" s="220">
        <f t="shared" si="171"/>
        <v>0</v>
      </c>
      <c r="G112" s="220">
        <f t="shared" si="172"/>
        <v>0</v>
      </c>
      <c r="H112" s="220">
        <f t="shared" si="173"/>
        <v>0.22398000000000001</v>
      </c>
      <c r="I112" s="220">
        <f t="shared" si="174"/>
        <v>0</v>
      </c>
      <c r="J112" s="223">
        <v>0</v>
      </c>
      <c r="K112" s="223">
        <v>0</v>
      </c>
      <c r="L112" s="223">
        <v>0</v>
      </c>
      <c r="M112" s="223">
        <v>0</v>
      </c>
      <c r="N112" s="223">
        <v>0</v>
      </c>
      <c r="O112" s="223">
        <v>0</v>
      </c>
      <c r="P112" s="223">
        <v>0</v>
      </c>
      <c r="Q112" s="223">
        <v>0</v>
      </c>
      <c r="R112" s="223">
        <v>0</v>
      </c>
      <c r="S112" s="223">
        <v>0</v>
      </c>
      <c r="T112" s="223">
        <v>0</v>
      </c>
      <c r="U112" s="223">
        <v>0</v>
      </c>
      <c r="V112" s="223">
        <v>0</v>
      </c>
      <c r="W112" s="223">
        <v>0</v>
      </c>
      <c r="X112" s="223">
        <v>0</v>
      </c>
      <c r="Y112" s="219">
        <v>0.224</v>
      </c>
      <c r="Z112" s="223">
        <v>0</v>
      </c>
      <c r="AA112" s="223">
        <v>0</v>
      </c>
      <c r="AB112" s="219">
        <f>0.18665*1.2</f>
        <v>0.22398000000000001</v>
      </c>
      <c r="AC112" s="223">
        <v>0</v>
      </c>
      <c r="AD112" s="422">
        <v>0.22</v>
      </c>
      <c r="AE112" s="423">
        <f t="shared" si="175"/>
        <v>0.18665000000000001</v>
      </c>
      <c r="AF112" s="423">
        <f t="shared" si="176"/>
        <v>0</v>
      </c>
      <c r="AG112" s="423">
        <f t="shared" si="177"/>
        <v>0</v>
      </c>
      <c r="AH112" s="423">
        <f t="shared" si="178"/>
        <v>0.18665000000000001</v>
      </c>
      <c r="AI112" s="423">
        <f t="shared" si="179"/>
        <v>0</v>
      </c>
      <c r="AJ112" s="223">
        <v>0</v>
      </c>
      <c r="AK112" s="223">
        <v>0</v>
      </c>
      <c r="AL112" s="223">
        <v>0</v>
      </c>
      <c r="AM112" s="223">
        <v>0</v>
      </c>
      <c r="AN112" s="223">
        <v>0</v>
      </c>
      <c r="AO112" s="223">
        <v>0</v>
      </c>
      <c r="AP112" s="223">
        <v>0</v>
      </c>
      <c r="AQ112" s="223">
        <v>0</v>
      </c>
      <c r="AR112" s="223">
        <v>0</v>
      </c>
      <c r="AS112" s="223">
        <v>0</v>
      </c>
      <c r="AT112" s="223">
        <v>0</v>
      </c>
      <c r="AU112" s="223">
        <v>0</v>
      </c>
      <c r="AV112" s="223">
        <v>0</v>
      </c>
      <c r="AW112" s="223">
        <v>0</v>
      </c>
      <c r="AX112" s="223">
        <v>0</v>
      </c>
      <c r="AY112" s="268">
        <f>AZ112+BA112+BB112+BC112</f>
        <v>0.18665000000000001</v>
      </c>
      <c r="AZ112" s="284">
        <v>0</v>
      </c>
      <c r="BA112" s="284">
        <v>0</v>
      </c>
      <c r="BB112" s="268">
        <v>0.18665000000000001</v>
      </c>
      <c r="BC112" s="284">
        <v>0</v>
      </c>
    </row>
    <row r="113" spans="1:55" ht="20.100000000000001" customHeight="1">
      <c r="A113" s="240" t="s">
        <v>1034</v>
      </c>
      <c r="B113" s="245" t="s">
        <v>1035</v>
      </c>
      <c r="C113" s="225" t="s">
        <v>1036</v>
      </c>
      <c r="D113" s="252">
        <v>0.40366000000000002</v>
      </c>
      <c r="E113" s="220">
        <f t="shared" si="170"/>
        <v>0.40366000000000002</v>
      </c>
      <c r="F113" s="220">
        <f t="shared" si="171"/>
        <v>0.42366000000000004</v>
      </c>
      <c r="G113" s="220">
        <f t="shared" si="172"/>
        <v>0</v>
      </c>
      <c r="H113" s="220">
        <f t="shared" si="173"/>
        <v>0</v>
      </c>
      <c r="I113" s="220">
        <f t="shared" si="174"/>
        <v>0</v>
      </c>
      <c r="J113" s="223"/>
      <c r="K113" s="223"/>
      <c r="L113" s="223"/>
      <c r="M113" s="223"/>
      <c r="N113" s="223"/>
      <c r="O113" s="223"/>
      <c r="P113" s="223">
        <v>0.02</v>
      </c>
      <c r="Q113" s="223"/>
      <c r="R113" s="223"/>
      <c r="S113" s="223"/>
      <c r="T113" s="223"/>
      <c r="U113" s="223"/>
      <c r="V113" s="223"/>
      <c r="W113" s="223"/>
      <c r="X113" s="223"/>
      <c r="Y113" s="223">
        <f t="shared" ref="Y113:Y114" si="195">Z113+AA113+AB113+AC113</f>
        <v>0.40366000000000002</v>
      </c>
      <c r="Z113" s="223">
        <v>0.40366000000000002</v>
      </c>
      <c r="AA113" s="223">
        <v>0</v>
      </c>
      <c r="AB113" s="223">
        <v>0</v>
      </c>
      <c r="AC113" s="223">
        <v>0</v>
      </c>
      <c r="AD113" s="252">
        <v>0.33600000000000002</v>
      </c>
      <c r="AE113" s="220">
        <f t="shared" si="175"/>
        <v>0.02</v>
      </c>
      <c r="AF113" s="220">
        <f t="shared" si="176"/>
        <v>0.02</v>
      </c>
      <c r="AG113" s="220">
        <f t="shared" si="177"/>
        <v>0</v>
      </c>
      <c r="AH113" s="220">
        <f t="shared" si="178"/>
        <v>0</v>
      </c>
      <c r="AI113" s="220">
        <f t="shared" si="179"/>
        <v>0</v>
      </c>
      <c r="AJ113" s="223"/>
      <c r="AK113" s="223"/>
      <c r="AL113" s="223"/>
      <c r="AM113" s="223"/>
      <c r="AN113" s="223"/>
      <c r="AO113" s="284">
        <f>AP113+AQ113+AR113+AS113</f>
        <v>0.02</v>
      </c>
      <c r="AP113" s="284">
        <v>0.02</v>
      </c>
      <c r="AQ113" s="284">
        <v>0</v>
      </c>
      <c r="AR113" s="284">
        <v>0</v>
      </c>
      <c r="AS113" s="284">
        <v>0</v>
      </c>
      <c r="AT113" s="223"/>
      <c r="AU113" s="223"/>
      <c r="AV113" s="223"/>
      <c r="AW113" s="223"/>
      <c r="AX113" s="223"/>
      <c r="AY113" s="284">
        <v>0</v>
      </c>
      <c r="AZ113" s="284">
        <v>0</v>
      </c>
      <c r="BA113" s="284"/>
      <c r="BB113" s="284"/>
      <c r="BC113" s="284"/>
    </row>
    <row r="114" spans="1:55" ht="20.100000000000001" customHeight="1">
      <c r="A114" s="240" t="s">
        <v>1037</v>
      </c>
      <c r="B114" s="245" t="s">
        <v>1038</v>
      </c>
      <c r="C114" s="225" t="s">
        <v>1039</v>
      </c>
      <c r="D114" s="252">
        <v>1.2</v>
      </c>
      <c r="E114" s="220">
        <f t="shared" si="170"/>
        <v>1.2</v>
      </c>
      <c r="F114" s="220">
        <f t="shared" si="171"/>
        <v>1.2</v>
      </c>
      <c r="G114" s="220">
        <f t="shared" si="172"/>
        <v>0</v>
      </c>
      <c r="H114" s="220">
        <f t="shared" si="173"/>
        <v>0</v>
      </c>
      <c r="I114" s="220">
        <f t="shared" si="174"/>
        <v>0</v>
      </c>
      <c r="J114" s="223"/>
      <c r="K114" s="223"/>
      <c r="L114" s="223"/>
      <c r="M114" s="223"/>
      <c r="N114" s="223"/>
      <c r="O114" s="223"/>
      <c r="P114" s="223"/>
      <c r="Q114" s="223"/>
      <c r="R114" s="223"/>
      <c r="S114" s="223"/>
      <c r="T114" s="223"/>
      <c r="U114" s="223"/>
      <c r="V114" s="223"/>
      <c r="W114" s="223"/>
      <c r="X114" s="223"/>
      <c r="Y114" s="223">
        <f t="shared" si="195"/>
        <v>1.2</v>
      </c>
      <c r="Z114" s="223">
        <v>1.2</v>
      </c>
      <c r="AA114" s="223">
        <v>0</v>
      </c>
      <c r="AB114" s="223">
        <v>0</v>
      </c>
      <c r="AC114" s="223">
        <v>0</v>
      </c>
      <c r="AD114" s="252">
        <v>1</v>
      </c>
      <c r="AE114" s="220">
        <f t="shared" si="175"/>
        <v>1.02</v>
      </c>
      <c r="AF114" s="220">
        <f t="shared" si="176"/>
        <v>1.02</v>
      </c>
      <c r="AG114" s="220">
        <f t="shared" si="177"/>
        <v>0</v>
      </c>
      <c r="AH114" s="220">
        <f t="shared" si="178"/>
        <v>0</v>
      </c>
      <c r="AI114" s="220">
        <f t="shared" si="179"/>
        <v>0</v>
      </c>
      <c r="AJ114" s="223"/>
      <c r="AK114" s="223"/>
      <c r="AL114" s="223"/>
      <c r="AM114" s="223"/>
      <c r="AN114" s="223"/>
      <c r="AO114" s="223"/>
      <c r="AP114" s="223"/>
      <c r="AQ114" s="223"/>
      <c r="AR114" s="223"/>
      <c r="AS114" s="223"/>
      <c r="AT114" s="223">
        <v>0.02</v>
      </c>
      <c r="AU114" s="223">
        <v>0.02</v>
      </c>
      <c r="AV114" s="223">
        <v>0</v>
      </c>
      <c r="AW114" s="223">
        <v>0</v>
      </c>
      <c r="AX114" s="223">
        <v>0</v>
      </c>
      <c r="AY114" s="284">
        <v>1</v>
      </c>
      <c r="AZ114" s="284">
        <v>1</v>
      </c>
      <c r="BA114" s="284"/>
      <c r="BB114" s="284"/>
      <c r="BC114" s="284"/>
    </row>
    <row r="115" spans="1:55" s="255" customFormat="1" ht="20.100000000000001" customHeight="1">
      <c r="A115" s="402" t="s">
        <v>115</v>
      </c>
      <c r="B115" s="403"/>
      <c r="C115" s="404"/>
      <c r="D115" s="254">
        <f t="shared" ref="D115:AI115" si="196">D20</f>
        <v>138.24282013599995</v>
      </c>
      <c r="E115" s="254">
        <f t="shared" si="196"/>
        <v>131.967786864</v>
      </c>
      <c r="F115" s="254">
        <f t="shared" si="196"/>
        <v>4.868785344</v>
      </c>
      <c r="G115" s="254">
        <f t="shared" si="196"/>
        <v>61.142018520000001</v>
      </c>
      <c r="H115" s="254">
        <f t="shared" si="196"/>
        <v>64.955318783999999</v>
      </c>
      <c r="I115" s="254">
        <f t="shared" si="196"/>
        <v>7.2309295560000013</v>
      </c>
      <c r="J115" s="254">
        <f t="shared" si="196"/>
        <v>0</v>
      </c>
      <c r="K115" s="254">
        <f t="shared" si="196"/>
        <v>0</v>
      </c>
      <c r="L115" s="254">
        <f t="shared" si="196"/>
        <v>4.8521629079999995</v>
      </c>
      <c r="M115" s="254">
        <f t="shared" si="196"/>
        <v>0</v>
      </c>
      <c r="N115" s="254">
        <f t="shared" si="196"/>
        <v>0</v>
      </c>
      <c r="O115" s="254">
        <f t="shared" si="196"/>
        <v>1.2972905759999998</v>
      </c>
      <c r="P115" s="254">
        <f t="shared" si="196"/>
        <v>0</v>
      </c>
      <c r="Q115" s="254">
        <f t="shared" si="196"/>
        <v>1.53005748</v>
      </c>
      <c r="R115" s="254">
        <f t="shared" si="196"/>
        <v>1.1443355279999998</v>
      </c>
      <c r="S115" s="254">
        <f t="shared" si="196"/>
        <v>0</v>
      </c>
      <c r="T115" s="254">
        <f t="shared" si="196"/>
        <v>11.744789376</v>
      </c>
      <c r="U115" s="254">
        <f t="shared" si="196"/>
        <v>0.36035040000000002</v>
      </c>
      <c r="V115" s="254">
        <f t="shared" si="196"/>
        <v>3.3757781759999994</v>
      </c>
      <c r="W115" s="254">
        <f t="shared" si="196"/>
        <v>7.9795523999999993</v>
      </c>
      <c r="X115" s="254">
        <f t="shared" si="196"/>
        <v>2.91084E-2</v>
      </c>
      <c r="Y115" s="254">
        <f t="shared" si="196"/>
        <v>118.92570691200001</v>
      </c>
      <c r="Z115" s="254">
        <f t="shared" si="196"/>
        <v>4.5084349440000002</v>
      </c>
      <c r="AA115" s="254">
        <f t="shared" si="196"/>
        <v>51.384019956000003</v>
      </c>
      <c r="AB115" s="254">
        <f t="shared" si="196"/>
        <v>55.831430855999997</v>
      </c>
      <c r="AC115" s="254">
        <f t="shared" si="196"/>
        <v>7.2018211560000012</v>
      </c>
      <c r="AD115" s="254">
        <f t="shared" si="196"/>
        <v>51.960305779999999</v>
      </c>
      <c r="AE115" s="254">
        <f t="shared" si="196"/>
        <v>97.840734174999994</v>
      </c>
      <c r="AF115" s="254">
        <f t="shared" si="196"/>
        <v>5.8737869625000005</v>
      </c>
      <c r="AG115" s="254">
        <f t="shared" si="196"/>
        <v>24.973912902499997</v>
      </c>
      <c r="AH115" s="254">
        <f t="shared" si="196"/>
        <v>64.157628072500003</v>
      </c>
      <c r="AI115" s="254">
        <f t="shared" si="196"/>
        <v>5.2158631625000007</v>
      </c>
      <c r="AJ115" s="254">
        <f t="shared" ref="AJ115:BC115" si="197">AJ20</f>
        <v>4.0434690899999994</v>
      </c>
      <c r="AK115" s="254">
        <f t="shared" si="197"/>
        <v>0</v>
      </c>
      <c r="AL115" s="254">
        <f t="shared" si="197"/>
        <v>1.3606345399999999</v>
      </c>
      <c r="AM115" s="254">
        <f t="shared" si="197"/>
        <v>0.97019999999999995</v>
      </c>
      <c r="AN115" s="254">
        <f t="shared" si="197"/>
        <v>0.03</v>
      </c>
      <c r="AO115" s="254">
        <f t="shared" si="197"/>
        <v>2.7690368400000001</v>
      </c>
      <c r="AP115" s="254">
        <f t="shared" si="197"/>
        <v>0</v>
      </c>
      <c r="AQ115" s="254">
        <f t="shared" si="197"/>
        <v>0.22122390000000006</v>
      </c>
      <c r="AR115" s="254">
        <f t="shared" si="197"/>
        <v>2.5178129399999998</v>
      </c>
      <c r="AS115" s="254">
        <f t="shared" si="197"/>
        <v>0.03</v>
      </c>
      <c r="AT115" s="254">
        <f t="shared" si="197"/>
        <v>17.383625340000002</v>
      </c>
      <c r="AU115" s="254">
        <f t="shared" si="197"/>
        <v>0.2783352</v>
      </c>
      <c r="AV115" s="254">
        <f t="shared" si="197"/>
        <v>3.7056913400000004</v>
      </c>
      <c r="AW115" s="254">
        <f t="shared" si="197"/>
        <v>14.0521508</v>
      </c>
      <c r="AX115" s="254">
        <f t="shared" si="197"/>
        <v>0.2269784</v>
      </c>
      <c r="AY115" s="254">
        <f t="shared" si="197"/>
        <v>73.644602904999999</v>
      </c>
      <c r="AZ115" s="254">
        <f t="shared" si="197"/>
        <v>5.5954517625000006</v>
      </c>
      <c r="BA115" s="254">
        <f t="shared" si="197"/>
        <v>19.686363122499998</v>
      </c>
      <c r="BB115" s="254">
        <f t="shared" si="197"/>
        <v>46.617464332499999</v>
      </c>
      <c r="BC115" s="254">
        <f t="shared" si="197"/>
        <v>4.928884762500001</v>
      </c>
    </row>
    <row r="116" spans="1:55" ht="20.100000000000001" customHeight="1"/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115:C115"/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  <mergeCell ref="A4:BC4"/>
    <mergeCell ref="A7:BC7"/>
    <mergeCell ref="A8:BC8"/>
    <mergeCell ref="A10:BC10"/>
    <mergeCell ref="A12:BC12"/>
    <mergeCell ref="AT17:AX17"/>
    <mergeCell ref="AY17:BC17"/>
    <mergeCell ref="D17:D18"/>
    <mergeCell ref="AD17:AD18"/>
    <mergeCell ref="J17:N17"/>
    <mergeCell ref="O17:S17"/>
    <mergeCell ref="T17:X17"/>
  </mergeCells>
  <hyperlinks>
    <hyperlink ref="B70" r:id="rId2" display="Установка  КТПН 6/04кВ  в центрах питания с тр-рам ТМГ-250.Строительство ВЛ,КЛ-6,04кВ ул.Фабричная" xr:uid="{00000000-0004-0000-0900-000000000000}"/>
  </hyperlinks>
  <pageMargins left="0.78740157480314965" right="0.39370078740157483" top="0.78740157480314965" bottom="0.78740157480314965" header="0.31496062992125984" footer="0.31496062992125984"/>
  <pageSetup paperSize="9" orientation="landscape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>
      <c r="U1" s="33" t="s">
        <v>57</v>
      </c>
    </row>
    <row r="2" spans="1:34" ht="18.75">
      <c r="U2" s="34" t="s">
        <v>0</v>
      </c>
    </row>
    <row r="3" spans="1:34" ht="18.75">
      <c r="U3" s="25" t="s">
        <v>854</v>
      </c>
    </row>
    <row r="4" spans="1:34" ht="18.75">
      <c r="A4" s="318" t="s">
        <v>214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>
      <c r="A5" s="321" t="s">
        <v>65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>
      <c r="A7" s="321" t="s">
        <v>858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32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>
      <c r="A8" s="320" t="s">
        <v>859</v>
      </c>
      <c r="B8" s="320"/>
      <c r="C8" s="320"/>
      <c r="D8" s="320"/>
      <c r="E8" s="320"/>
      <c r="F8" s="320"/>
      <c r="G8" s="320"/>
      <c r="H8" s="320"/>
      <c r="I8" s="320"/>
      <c r="J8" s="320"/>
      <c r="K8" s="320"/>
      <c r="L8" s="320"/>
      <c r="M8" s="320"/>
      <c r="N8" s="320"/>
      <c r="O8" s="320"/>
      <c r="P8" s="320"/>
      <c r="Q8" s="320"/>
      <c r="R8" s="320"/>
      <c r="S8" s="320"/>
      <c r="T8" s="320"/>
      <c r="U8" s="32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>
      <c r="A10" s="322" t="s">
        <v>21</v>
      </c>
      <c r="B10" s="322"/>
      <c r="C10" s="322"/>
      <c r="D10" s="322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>
      <c r="AG11" s="34"/>
    </row>
    <row r="12" spans="1:34" ht="18.75">
      <c r="A12" s="323" t="s">
        <v>857</v>
      </c>
      <c r="B12" s="323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>
      <c r="A13" s="320" t="s">
        <v>860</v>
      </c>
      <c r="B13" s="320"/>
      <c r="C13" s="320"/>
      <c r="D13" s="320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>
      <c r="A14" s="319"/>
      <c r="B14" s="319"/>
      <c r="C14" s="319"/>
      <c r="D14" s="319"/>
      <c r="E14" s="319"/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4"/>
    </row>
    <row r="15" spans="1:34" ht="15.75" customHeight="1">
      <c r="A15" s="288" t="s">
        <v>66</v>
      </c>
      <c r="B15" s="288" t="s">
        <v>20</v>
      </c>
      <c r="C15" s="288" t="s">
        <v>5</v>
      </c>
      <c r="D15" s="288" t="s">
        <v>875</v>
      </c>
      <c r="E15" s="288" t="s">
        <v>876</v>
      </c>
      <c r="F15" s="310" t="s">
        <v>877</v>
      </c>
      <c r="G15" s="312"/>
      <c r="H15" s="288" t="s">
        <v>878</v>
      </c>
      <c r="I15" s="288"/>
      <c r="J15" s="288" t="s">
        <v>879</v>
      </c>
      <c r="K15" s="288"/>
      <c r="L15" s="288"/>
      <c r="M15" s="288"/>
      <c r="N15" s="288" t="s">
        <v>880</v>
      </c>
      <c r="O15" s="288"/>
      <c r="P15" s="310" t="s">
        <v>818</v>
      </c>
      <c r="Q15" s="311"/>
      <c r="R15" s="311"/>
      <c r="S15" s="312"/>
      <c r="T15" s="288" t="s">
        <v>7</v>
      </c>
      <c r="U15" s="288"/>
      <c r="V15" s="146"/>
    </row>
    <row r="16" spans="1:34" ht="59.25" customHeight="1">
      <c r="A16" s="288"/>
      <c r="B16" s="288"/>
      <c r="C16" s="288"/>
      <c r="D16" s="288"/>
      <c r="E16" s="288"/>
      <c r="F16" s="313"/>
      <c r="G16" s="315"/>
      <c r="H16" s="288"/>
      <c r="I16" s="288"/>
      <c r="J16" s="288"/>
      <c r="K16" s="288"/>
      <c r="L16" s="288"/>
      <c r="M16" s="288"/>
      <c r="N16" s="288"/>
      <c r="O16" s="288"/>
      <c r="P16" s="313"/>
      <c r="Q16" s="314"/>
      <c r="R16" s="314"/>
      <c r="S16" s="315"/>
      <c r="T16" s="288"/>
      <c r="U16" s="288"/>
    </row>
    <row r="17" spans="1:21" ht="49.5" customHeight="1">
      <c r="A17" s="288"/>
      <c r="B17" s="288"/>
      <c r="C17" s="288"/>
      <c r="D17" s="288"/>
      <c r="E17" s="288"/>
      <c r="F17" s="313"/>
      <c r="G17" s="315"/>
      <c r="H17" s="288"/>
      <c r="I17" s="288"/>
      <c r="J17" s="288" t="s">
        <v>9</v>
      </c>
      <c r="K17" s="288"/>
      <c r="L17" s="288" t="s">
        <v>10</v>
      </c>
      <c r="M17" s="288"/>
      <c r="N17" s="288"/>
      <c r="O17" s="288"/>
      <c r="P17" s="316" t="s">
        <v>881</v>
      </c>
      <c r="Q17" s="317"/>
      <c r="R17" s="316" t="s">
        <v>8</v>
      </c>
      <c r="S17" s="317"/>
      <c r="T17" s="288"/>
      <c r="U17" s="288"/>
    </row>
    <row r="18" spans="1:21" ht="129" customHeight="1">
      <c r="A18" s="288"/>
      <c r="B18" s="288"/>
      <c r="C18" s="288"/>
      <c r="D18" s="288"/>
      <c r="E18" s="288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814</v>
      </c>
      <c r="L18" s="147" t="s">
        <v>4</v>
      </c>
      <c r="M18" s="147" t="s">
        <v>813</v>
      </c>
      <c r="N18" s="147" t="s">
        <v>4</v>
      </c>
      <c r="O18" s="147" t="s">
        <v>15</v>
      </c>
      <c r="P18" s="147" t="s">
        <v>4</v>
      </c>
      <c r="Q18" s="147" t="s">
        <v>814</v>
      </c>
      <c r="R18" s="147" t="s">
        <v>4</v>
      </c>
      <c r="S18" s="147" t="s">
        <v>815</v>
      </c>
      <c r="T18" s="288"/>
      <c r="U18" s="288"/>
    </row>
    <row r="19" spans="1:21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88">
        <f>S19+1</f>
        <v>20</v>
      </c>
      <c r="U19" s="288"/>
    </row>
    <row r="20" spans="1:21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316"/>
      <c r="U20" s="317"/>
    </row>
    <row r="21" spans="1:21">
      <c r="A21" s="288" t="s">
        <v>115</v>
      </c>
      <c r="B21" s="288"/>
      <c r="C21" s="28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88"/>
      <c r="U21" s="288"/>
    </row>
    <row r="23" spans="1:21" s="5" customFormat="1" ht="49.5" customHeight="1">
      <c r="A23" s="309" t="s">
        <v>849</v>
      </c>
      <c r="B23" s="309"/>
      <c r="C23" s="309"/>
      <c r="D23" s="309"/>
      <c r="E23" s="309"/>
      <c r="F23" s="309"/>
      <c r="G23" s="309"/>
      <c r="H23" s="309"/>
      <c r="I23" s="309"/>
      <c r="J23" s="309"/>
      <c r="K23" s="309"/>
      <c r="L23" s="18"/>
      <c r="M23" s="18"/>
      <c r="N23" s="18"/>
      <c r="O23" s="18"/>
      <c r="P23" s="18"/>
      <c r="Q23" s="6"/>
      <c r="R23" s="6"/>
    </row>
    <row r="24" spans="1:21" s="5" customFormat="1" ht="15.75" customHeight="1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>
      <c r="S1" s="2"/>
      <c r="W1" s="20" t="s">
        <v>58</v>
      </c>
      <c r="Y1" s="2"/>
    </row>
    <row r="2" spans="1:45" ht="18.75">
      <c r="S2" s="2"/>
      <c r="W2" s="25" t="s">
        <v>0</v>
      </c>
      <c r="Y2" s="2"/>
    </row>
    <row r="3" spans="1:45" ht="18.75">
      <c r="S3" s="2"/>
      <c r="W3" s="25" t="s">
        <v>854</v>
      </c>
      <c r="Y3" s="2"/>
    </row>
    <row r="4" spans="1:45" ht="18.75">
      <c r="A4" s="297" t="s">
        <v>816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157"/>
      <c r="Y4" s="157"/>
      <c r="Z4" s="157"/>
      <c r="AA4" s="157"/>
    </row>
    <row r="5" spans="1:45" ht="18.75">
      <c r="A5" s="290" t="s">
        <v>65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150"/>
      <c r="Y5" s="150"/>
      <c r="Z5" s="150"/>
      <c r="AA5" s="150"/>
      <c r="AB5" s="150"/>
    </row>
    <row r="6" spans="1:45" ht="18.7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>
      <c r="A7" s="290" t="s">
        <v>851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150"/>
      <c r="Y7" s="150"/>
      <c r="Z7" s="150"/>
      <c r="AA7" s="150"/>
    </row>
    <row r="8" spans="1:45">
      <c r="A8" s="293" t="s">
        <v>69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1"/>
      <c r="Y8" s="21"/>
      <c r="Z8" s="21"/>
      <c r="AA8" s="21"/>
    </row>
    <row r="9" spans="1:4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>
      <c r="A10" s="291" t="s">
        <v>21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158"/>
      <c r="Y10" s="158"/>
      <c r="Z10" s="158"/>
      <c r="AA10" s="158"/>
    </row>
    <row r="11" spans="1:45" ht="18.75">
      <c r="AA11" s="25"/>
    </row>
    <row r="12" spans="1:45" ht="18.75">
      <c r="A12" s="286" t="s">
        <v>55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6"/>
      <c r="W12" s="286"/>
      <c r="X12" s="159"/>
      <c r="Y12" s="159"/>
      <c r="Z12" s="159"/>
      <c r="AA12" s="159"/>
    </row>
    <row r="13" spans="1:45">
      <c r="A13" s="293" t="s">
        <v>70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1"/>
      <c r="Y13" s="21"/>
      <c r="Z13" s="21"/>
      <c r="AA13" s="21"/>
    </row>
    <row r="14" spans="1:45" ht="15.75" customHeight="1">
      <c r="A14" s="328"/>
      <c r="B14" s="328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>
      <c r="A15" s="324" t="s">
        <v>66</v>
      </c>
      <c r="B15" s="327" t="s">
        <v>20</v>
      </c>
      <c r="C15" s="327" t="s">
        <v>5</v>
      </c>
      <c r="D15" s="324" t="s">
        <v>882</v>
      </c>
      <c r="E15" s="329" t="s">
        <v>843</v>
      </c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292" t="s">
        <v>190</v>
      </c>
      <c r="T15" s="292"/>
      <c r="U15" s="292"/>
      <c r="V15" s="292"/>
      <c r="W15" s="327" t="s">
        <v>7</v>
      </c>
      <c r="X15" s="161"/>
      <c r="Y15" s="161"/>
    </row>
    <row r="16" spans="1:45" ht="13.5" customHeight="1">
      <c r="A16" s="325"/>
      <c r="B16" s="327"/>
      <c r="C16" s="327"/>
      <c r="D16" s="325"/>
      <c r="E16" s="329" t="s">
        <v>9</v>
      </c>
      <c r="F16" s="329"/>
      <c r="G16" s="329"/>
      <c r="H16" s="329"/>
      <c r="I16" s="329"/>
      <c r="J16" s="329"/>
      <c r="K16" s="329"/>
      <c r="L16" s="329" t="s">
        <v>10</v>
      </c>
      <c r="M16" s="329"/>
      <c r="N16" s="329"/>
      <c r="O16" s="329"/>
      <c r="P16" s="329"/>
      <c r="Q16" s="329"/>
      <c r="R16" s="329"/>
      <c r="S16" s="292"/>
      <c r="T16" s="292"/>
      <c r="U16" s="292"/>
      <c r="V16" s="292"/>
      <c r="W16" s="327"/>
      <c r="X16" s="161"/>
      <c r="Y16" s="161"/>
      <c r="Z16" s="161"/>
      <c r="AA16" s="161"/>
    </row>
    <row r="17" spans="1:27" ht="13.5" customHeight="1">
      <c r="A17" s="325"/>
      <c r="B17" s="327"/>
      <c r="C17" s="327"/>
      <c r="D17" s="325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292"/>
      <c r="T17" s="292"/>
      <c r="U17" s="292"/>
      <c r="V17" s="292"/>
      <c r="W17" s="327"/>
      <c r="X17" s="161"/>
      <c r="Y17" s="161"/>
      <c r="Z17" s="161"/>
      <c r="AA17" s="161"/>
    </row>
    <row r="18" spans="1:27" ht="43.5" customHeight="1">
      <c r="A18" s="325"/>
      <c r="B18" s="327"/>
      <c r="C18" s="327"/>
      <c r="D18" s="325"/>
      <c r="E18" s="162" t="s">
        <v>23</v>
      </c>
      <c r="F18" s="329" t="s">
        <v>22</v>
      </c>
      <c r="G18" s="329"/>
      <c r="H18" s="329"/>
      <c r="I18" s="329"/>
      <c r="J18" s="329"/>
      <c r="K18" s="329"/>
      <c r="L18" s="162" t="s">
        <v>23</v>
      </c>
      <c r="M18" s="329" t="s">
        <v>22</v>
      </c>
      <c r="N18" s="329"/>
      <c r="O18" s="329"/>
      <c r="P18" s="329"/>
      <c r="Q18" s="329"/>
      <c r="R18" s="329"/>
      <c r="S18" s="303" t="s">
        <v>23</v>
      </c>
      <c r="T18" s="305"/>
      <c r="U18" s="303" t="s">
        <v>22</v>
      </c>
      <c r="V18" s="305"/>
      <c r="W18" s="327"/>
      <c r="X18" s="161"/>
      <c r="Y18" s="161"/>
      <c r="Z18" s="161"/>
      <c r="AA18" s="161"/>
    </row>
    <row r="19" spans="1:27" ht="71.25" customHeight="1">
      <c r="A19" s="326"/>
      <c r="B19" s="327"/>
      <c r="C19" s="327"/>
      <c r="D19" s="326"/>
      <c r="E19" s="9" t="s">
        <v>881</v>
      </c>
      <c r="F19" s="9" t="s">
        <v>881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881</v>
      </c>
      <c r="M19" s="9" t="s">
        <v>881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883</v>
      </c>
      <c r="T19" s="163" t="s">
        <v>112</v>
      </c>
      <c r="U19" s="163" t="s">
        <v>883</v>
      </c>
      <c r="V19" s="163" t="s">
        <v>112</v>
      </c>
      <c r="W19" s="327"/>
      <c r="X19" s="161"/>
      <c r="Y19" s="161"/>
      <c r="Z19" s="161"/>
      <c r="AA19" s="161"/>
    </row>
    <row r="20" spans="1:27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>
      <c r="A22" s="303" t="s">
        <v>115</v>
      </c>
      <c r="B22" s="304"/>
      <c r="C22" s="30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/>
    <row r="24" spans="1:27" ht="49.5" customHeight="1">
      <c r="A24" s="309"/>
      <c r="B24" s="309"/>
      <c r="C24" s="309"/>
      <c r="D24" s="309"/>
      <c r="E24" s="309"/>
      <c r="F24" s="309"/>
      <c r="G24" s="309"/>
      <c r="H24" s="309"/>
      <c r="I24" s="309"/>
      <c r="J24" s="309"/>
      <c r="K24" s="309"/>
      <c r="L24" s="30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>
      <c r="X1" s="20" t="s">
        <v>59</v>
      </c>
      <c r="Z1" s="2"/>
      <c r="AB1" s="2"/>
    </row>
    <row r="2" spans="1:47" ht="18.75">
      <c r="X2" s="25" t="s">
        <v>0</v>
      </c>
      <c r="Z2" s="2"/>
      <c r="AB2" s="2"/>
    </row>
    <row r="3" spans="1:47" ht="18.75">
      <c r="X3" s="25" t="s">
        <v>854</v>
      </c>
      <c r="Z3" s="2"/>
      <c r="AB3" s="2"/>
    </row>
    <row r="4" spans="1:47" s="19" customFormat="1" ht="40.5" customHeight="1">
      <c r="A4" s="356" t="s">
        <v>812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  <c r="U4" s="356"/>
      <c r="V4" s="356"/>
      <c r="W4" s="356"/>
      <c r="X4" s="356"/>
      <c r="Y4" s="170"/>
      <c r="Z4" s="170"/>
      <c r="AA4" s="170"/>
      <c r="AB4" s="170"/>
      <c r="AC4" s="170"/>
      <c r="AD4" s="170"/>
      <c r="AE4" s="170"/>
    </row>
    <row r="5" spans="1:47" ht="18.75">
      <c r="A5" s="290" t="s">
        <v>65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150"/>
      <c r="Z5" s="150"/>
      <c r="AA5" s="150"/>
      <c r="AB5" s="150"/>
      <c r="AC5" s="150"/>
      <c r="AD5" s="150"/>
      <c r="AE5" s="150"/>
      <c r="AF5" s="150"/>
    </row>
    <row r="6" spans="1:47" ht="18.7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>
      <c r="A7" s="290" t="s">
        <v>851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150"/>
      <c r="Z7" s="150"/>
      <c r="AA7" s="150"/>
      <c r="AB7" s="150"/>
      <c r="AC7" s="150"/>
      <c r="AD7" s="150"/>
      <c r="AE7" s="150"/>
    </row>
    <row r="8" spans="1:47">
      <c r="A8" s="293" t="s">
        <v>68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1"/>
      <c r="Z8" s="21"/>
      <c r="AA8" s="21"/>
      <c r="AB8" s="21"/>
      <c r="AC8" s="21"/>
      <c r="AD8" s="21"/>
      <c r="AE8" s="21"/>
    </row>
    <row r="9" spans="1:47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>
      <c r="A10" s="291" t="s">
        <v>21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291"/>
      <c r="Y10" s="158"/>
      <c r="Z10" s="158"/>
      <c r="AA10" s="158"/>
      <c r="AB10" s="158"/>
      <c r="AC10" s="158"/>
      <c r="AD10" s="158"/>
      <c r="AE10" s="158"/>
    </row>
    <row r="11" spans="1:47" ht="18.75">
      <c r="AE11" s="25"/>
    </row>
    <row r="12" spans="1:47" ht="18.75">
      <c r="A12" s="286" t="s">
        <v>55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15"/>
      <c r="Z12" s="15"/>
      <c r="AA12" s="15"/>
      <c r="AB12" s="159"/>
      <c r="AC12" s="159"/>
      <c r="AD12" s="159"/>
      <c r="AE12" s="159"/>
    </row>
    <row r="13" spans="1:47">
      <c r="A13" s="293" t="s">
        <v>861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1"/>
      <c r="Z13" s="21"/>
      <c r="AA13" s="21"/>
      <c r="AB13" s="21"/>
      <c r="AC13" s="21"/>
      <c r="AD13" s="21"/>
      <c r="AE13" s="21"/>
    </row>
    <row r="14" spans="1:47">
      <c r="A14" s="333"/>
      <c r="B14" s="333"/>
      <c r="C14" s="333"/>
      <c r="D14" s="333"/>
      <c r="E14" s="333"/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>
      <c r="A15" s="324" t="s">
        <v>66</v>
      </c>
      <c r="B15" s="327" t="s">
        <v>20</v>
      </c>
      <c r="C15" s="327" t="s">
        <v>5</v>
      </c>
      <c r="D15" s="335" t="s">
        <v>116</v>
      </c>
      <c r="E15" s="341" t="s">
        <v>844</v>
      </c>
      <c r="F15" s="342"/>
      <c r="G15" s="342"/>
      <c r="H15" s="342"/>
      <c r="I15" s="342"/>
      <c r="J15" s="342"/>
      <c r="K15" s="342"/>
      <c r="L15" s="342"/>
      <c r="M15" s="342"/>
      <c r="N15" s="342"/>
      <c r="O15" s="342"/>
      <c r="P15" s="343"/>
      <c r="Q15" s="341" t="s">
        <v>191</v>
      </c>
      <c r="R15" s="342"/>
      <c r="S15" s="342"/>
      <c r="T15" s="342"/>
      <c r="U15" s="343"/>
      <c r="V15" s="334" t="s">
        <v>7</v>
      </c>
      <c r="W15" s="334"/>
      <c r="X15" s="334"/>
    </row>
    <row r="16" spans="1:47" ht="22.5" customHeight="1">
      <c r="A16" s="325"/>
      <c r="B16" s="327"/>
      <c r="C16" s="327"/>
      <c r="D16" s="336"/>
      <c r="E16" s="344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6"/>
      <c r="Q16" s="347"/>
      <c r="R16" s="348"/>
      <c r="S16" s="348"/>
      <c r="T16" s="348"/>
      <c r="U16" s="349"/>
      <c r="V16" s="334"/>
      <c r="W16" s="334"/>
      <c r="X16" s="334"/>
    </row>
    <row r="17" spans="1:33" ht="24" customHeight="1">
      <c r="A17" s="325"/>
      <c r="B17" s="327"/>
      <c r="C17" s="327"/>
      <c r="D17" s="336"/>
      <c r="E17" s="329" t="s">
        <v>9</v>
      </c>
      <c r="F17" s="329"/>
      <c r="G17" s="329"/>
      <c r="H17" s="329"/>
      <c r="I17" s="329"/>
      <c r="J17" s="329"/>
      <c r="K17" s="338" t="s">
        <v>10</v>
      </c>
      <c r="L17" s="339"/>
      <c r="M17" s="339"/>
      <c r="N17" s="339"/>
      <c r="O17" s="339"/>
      <c r="P17" s="340"/>
      <c r="Q17" s="344"/>
      <c r="R17" s="345"/>
      <c r="S17" s="345"/>
      <c r="T17" s="345"/>
      <c r="U17" s="346"/>
      <c r="V17" s="334"/>
      <c r="W17" s="334"/>
      <c r="X17" s="334"/>
    </row>
    <row r="18" spans="1:33" ht="75.75" customHeight="1">
      <c r="A18" s="326"/>
      <c r="B18" s="327"/>
      <c r="C18" s="327"/>
      <c r="D18" s="337"/>
      <c r="E18" s="131" t="s">
        <v>63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334"/>
      <c r="W18" s="334"/>
      <c r="X18" s="334"/>
    </row>
    <row r="19" spans="1:33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31">
        <f t="shared" si="0"/>
        <v>22</v>
      </c>
      <c r="W19" s="331"/>
      <c r="X19" s="331"/>
    </row>
    <row r="20" spans="1:33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53"/>
      <c r="W20" s="354"/>
      <c r="X20" s="355"/>
    </row>
    <row r="21" spans="1:33" s="1" customFormat="1">
      <c r="A21" s="350" t="s">
        <v>115</v>
      </c>
      <c r="B21" s="351"/>
      <c r="C21" s="35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32"/>
      <c r="W21" s="332"/>
      <c r="X21" s="332"/>
      <c r="Y21" s="169"/>
      <c r="Z21" s="169"/>
      <c r="AA21" s="169"/>
      <c r="AB21" s="169"/>
      <c r="AC21" s="169"/>
      <c r="AD21" s="169"/>
    </row>
    <row r="22" spans="1:33" ht="44.25" customHeight="1">
      <c r="A22" s="330" t="s">
        <v>78</v>
      </c>
      <c r="B22" s="330"/>
      <c r="C22" s="330"/>
      <c r="D22" s="330"/>
      <c r="E22" s="330"/>
      <c r="F22" s="330"/>
      <c r="G22" s="330"/>
      <c r="H22" s="330"/>
      <c r="I22" s="330"/>
      <c r="J22" s="330"/>
      <c r="K22" s="330"/>
      <c r="L22" s="330"/>
      <c r="M22" s="330"/>
      <c r="N22" s="330"/>
      <c r="O22" s="330"/>
      <c r="P22" s="330"/>
      <c r="Q22" s="330"/>
      <c r="R22" s="330"/>
      <c r="S22" s="330"/>
      <c r="T22" s="330"/>
      <c r="U22" s="330"/>
      <c r="V22" s="330"/>
      <c r="W22" s="330"/>
      <c r="X22" s="33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>
      <c r="AA1" s="20" t="s">
        <v>60</v>
      </c>
      <c r="AC1" s="2"/>
      <c r="AE1" s="2"/>
    </row>
    <row r="2" spans="1:36" ht="18.75">
      <c r="AA2" s="25" t="s">
        <v>0</v>
      </c>
      <c r="AC2" s="2"/>
      <c r="AE2" s="2"/>
    </row>
    <row r="3" spans="1:36" ht="18.75">
      <c r="AA3" s="25" t="s">
        <v>854</v>
      </c>
      <c r="AC3" s="2"/>
      <c r="AE3" s="2"/>
    </row>
    <row r="4" spans="1:36" s="19" customFormat="1" ht="18.75">
      <c r="A4" s="356" t="s">
        <v>193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  <c r="U4" s="356"/>
      <c r="V4" s="356"/>
      <c r="W4" s="356"/>
      <c r="X4" s="356"/>
      <c r="Y4" s="356"/>
      <c r="Z4" s="356"/>
      <c r="AA4" s="356"/>
      <c r="AB4" s="170"/>
      <c r="AC4" s="170"/>
      <c r="AD4" s="170"/>
      <c r="AE4" s="170"/>
      <c r="AF4" s="170"/>
    </row>
    <row r="5" spans="1:36" ht="18.75">
      <c r="A5" s="290" t="s">
        <v>65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150"/>
      <c r="AC5" s="150"/>
      <c r="AD5" s="150"/>
      <c r="AE5" s="150"/>
      <c r="AF5" s="150"/>
      <c r="AG5" s="150"/>
    </row>
    <row r="6" spans="1:36" ht="18.7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>
      <c r="A7" s="290" t="s">
        <v>851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290"/>
      <c r="Z7" s="290"/>
      <c r="AA7" s="290"/>
      <c r="AB7" s="150"/>
      <c r="AC7" s="150"/>
      <c r="AD7" s="150"/>
      <c r="AE7" s="150"/>
      <c r="AF7" s="150"/>
    </row>
    <row r="8" spans="1:36">
      <c r="A8" s="357" t="s">
        <v>68</v>
      </c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7"/>
      <c r="T8" s="357"/>
      <c r="U8" s="357"/>
      <c r="V8" s="357"/>
      <c r="W8" s="357"/>
      <c r="X8" s="357"/>
      <c r="Y8" s="357"/>
      <c r="Z8" s="357"/>
      <c r="AA8" s="357"/>
      <c r="AB8" s="21"/>
      <c r="AC8" s="21"/>
      <c r="AD8" s="21"/>
      <c r="AE8" s="21"/>
      <c r="AF8" s="21"/>
    </row>
    <row r="9" spans="1:36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>
      <c r="A10" s="291" t="s">
        <v>21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291"/>
      <c r="Y10" s="291"/>
      <c r="Z10" s="291"/>
      <c r="AA10" s="291"/>
      <c r="AB10" s="158"/>
      <c r="AC10" s="158"/>
      <c r="AD10" s="158"/>
      <c r="AE10" s="158"/>
      <c r="AF10" s="158"/>
    </row>
    <row r="11" spans="1:36" ht="18.75">
      <c r="AF11" s="25"/>
    </row>
    <row r="12" spans="1:36" ht="18.75">
      <c r="A12" s="286" t="s">
        <v>55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15"/>
      <c r="AC12" s="159"/>
      <c r="AD12" s="159"/>
      <c r="AE12" s="159"/>
      <c r="AF12" s="159"/>
    </row>
    <row r="13" spans="1:36">
      <c r="A13" s="293" t="s">
        <v>862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3"/>
      <c r="AB13" s="21"/>
      <c r="AC13" s="21"/>
      <c r="AD13" s="21"/>
      <c r="AE13" s="21"/>
      <c r="AF13" s="21"/>
    </row>
    <row r="14" spans="1:36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>
      <c r="A15" s="324" t="s">
        <v>66</v>
      </c>
      <c r="B15" s="327" t="s">
        <v>20</v>
      </c>
      <c r="C15" s="327" t="s">
        <v>5</v>
      </c>
      <c r="D15" s="324" t="s">
        <v>116</v>
      </c>
      <c r="E15" s="329" t="s">
        <v>71</v>
      </c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41" t="s">
        <v>191</v>
      </c>
      <c r="U15" s="342"/>
      <c r="V15" s="342"/>
      <c r="W15" s="342"/>
      <c r="X15" s="342"/>
      <c r="Y15" s="342"/>
      <c r="Z15" s="343"/>
      <c r="AA15" s="334" t="s">
        <v>7</v>
      </c>
    </row>
    <row r="16" spans="1:36" ht="26.25" customHeight="1">
      <c r="A16" s="325"/>
      <c r="B16" s="327"/>
      <c r="C16" s="327"/>
      <c r="D16" s="325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47"/>
      <c r="U16" s="348"/>
      <c r="V16" s="348"/>
      <c r="W16" s="348"/>
      <c r="X16" s="348"/>
      <c r="Y16" s="348"/>
      <c r="Z16" s="349"/>
      <c r="AA16" s="334"/>
    </row>
    <row r="17" spans="1:33" ht="30" customHeight="1">
      <c r="A17" s="325"/>
      <c r="B17" s="327"/>
      <c r="C17" s="327"/>
      <c r="D17" s="325"/>
      <c r="E17" s="329" t="s">
        <v>9</v>
      </c>
      <c r="F17" s="329"/>
      <c r="G17" s="329"/>
      <c r="H17" s="329"/>
      <c r="I17" s="329"/>
      <c r="J17" s="329"/>
      <c r="K17" s="329"/>
      <c r="L17" s="329" t="s">
        <v>10</v>
      </c>
      <c r="M17" s="329"/>
      <c r="N17" s="329"/>
      <c r="O17" s="329"/>
      <c r="P17" s="329"/>
      <c r="Q17" s="329"/>
      <c r="R17" s="329"/>
      <c r="S17" s="329"/>
      <c r="T17" s="344"/>
      <c r="U17" s="345"/>
      <c r="V17" s="345"/>
      <c r="W17" s="345"/>
      <c r="X17" s="345"/>
      <c r="Y17" s="345"/>
      <c r="Z17" s="346"/>
      <c r="AA17" s="334"/>
    </row>
    <row r="18" spans="1:33" ht="96" customHeight="1">
      <c r="A18" s="326"/>
      <c r="B18" s="327"/>
      <c r="C18" s="327"/>
      <c r="D18" s="32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34"/>
    </row>
    <row r="19" spans="1:33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>
      <c r="A21" s="303" t="s">
        <v>115</v>
      </c>
      <c r="B21" s="304"/>
      <c r="C21" s="30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>
      <c r="A22" s="330" t="s">
        <v>78</v>
      </c>
      <c r="B22" s="330"/>
      <c r="C22" s="330"/>
      <c r="D22" s="330"/>
      <c r="E22" s="330"/>
      <c r="F22" s="330"/>
      <c r="G22" s="330"/>
      <c r="H22" s="330"/>
      <c r="I22" s="330"/>
      <c r="J22" s="330"/>
      <c r="K22" s="330"/>
      <c r="L22" s="330"/>
      <c r="M22" s="330"/>
      <c r="N22" s="330"/>
      <c r="O22" s="330"/>
      <c r="P22" s="330"/>
      <c r="Q22" s="330"/>
      <c r="R22" s="330"/>
      <c r="S22" s="330"/>
      <c r="T22" s="330"/>
      <c r="U22" s="330"/>
      <c r="V22" s="330"/>
      <c r="W22" s="330"/>
      <c r="X22" s="330"/>
      <c r="Y22" s="330"/>
      <c r="Z22" s="330"/>
      <c r="AA22" s="33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>
      <c r="U1" s="20" t="s">
        <v>61</v>
      </c>
      <c r="X1" s="2"/>
      <c r="AC1" s="2"/>
    </row>
    <row r="2" spans="1:34" ht="18.75">
      <c r="U2" s="25" t="s">
        <v>0</v>
      </c>
      <c r="X2" s="2"/>
      <c r="AC2" s="2"/>
    </row>
    <row r="3" spans="1:34" ht="18.75">
      <c r="U3" s="25" t="s">
        <v>854</v>
      </c>
      <c r="X3" s="2"/>
      <c r="AC3" s="2"/>
    </row>
    <row r="4" spans="1:34" s="19" customFormat="1" ht="18.75" customHeight="1">
      <c r="A4" s="356" t="s">
        <v>850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  <c r="U4" s="35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>
      <c r="A5" s="290" t="s">
        <v>65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>
      <c r="A7" s="290" t="s">
        <v>851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>
      <c r="A8" s="357" t="s">
        <v>73</v>
      </c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7"/>
      <c r="T8" s="357"/>
      <c r="U8" s="357"/>
      <c r="V8" s="17"/>
      <c r="W8" s="17"/>
      <c r="X8" s="17"/>
      <c r="Y8" s="17"/>
      <c r="Z8" s="21"/>
      <c r="AA8" s="21"/>
      <c r="AB8" s="21"/>
      <c r="AC8" s="21"/>
      <c r="AD8" s="21"/>
    </row>
    <row r="9" spans="1:34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>
      <c r="A10" s="291" t="s">
        <v>21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>
      <c r="AD11" s="25"/>
    </row>
    <row r="12" spans="1:34" ht="18.7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>
      <c r="A13" s="293" t="s">
        <v>863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>
      <c r="A15" s="328"/>
      <c r="B15" s="328"/>
      <c r="C15" s="328"/>
      <c r="D15" s="328"/>
      <c r="E15" s="328"/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328"/>
      <c r="Q15" s="328"/>
      <c r="R15" s="328"/>
      <c r="S15" s="328"/>
      <c r="T15" s="328"/>
      <c r="U15" s="328"/>
      <c r="V15" s="160"/>
      <c r="W15" s="160"/>
      <c r="X15" s="160"/>
      <c r="Y15" s="160"/>
      <c r="Z15" s="160"/>
      <c r="AA15" s="160"/>
      <c r="AB15" s="160"/>
    </row>
    <row r="16" spans="1:34">
      <c r="A16" s="324" t="s">
        <v>66</v>
      </c>
      <c r="B16" s="327" t="s">
        <v>20</v>
      </c>
      <c r="C16" s="327" t="s">
        <v>5</v>
      </c>
      <c r="D16" s="324" t="s">
        <v>64</v>
      </c>
      <c r="E16" s="327" t="s">
        <v>113</v>
      </c>
      <c r="F16" s="327"/>
      <c r="G16" s="327"/>
      <c r="H16" s="327"/>
      <c r="I16" s="327"/>
      <c r="J16" s="327"/>
      <c r="K16" s="327"/>
      <c r="L16" s="327"/>
      <c r="M16" s="327"/>
      <c r="N16" s="327"/>
      <c r="O16" s="327"/>
      <c r="P16" s="327" t="s">
        <v>191</v>
      </c>
      <c r="Q16" s="327"/>
      <c r="R16" s="327"/>
      <c r="S16" s="327"/>
      <c r="T16" s="327"/>
      <c r="U16" s="327" t="s">
        <v>7</v>
      </c>
      <c r="V16" s="161"/>
    </row>
    <row r="17" spans="1:31">
      <c r="A17" s="325"/>
      <c r="B17" s="327"/>
      <c r="C17" s="327"/>
      <c r="D17" s="325"/>
      <c r="E17" s="327"/>
      <c r="F17" s="327"/>
      <c r="G17" s="327"/>
      <c r="H17" s="327"/>
      <c r="I17" s="327"/>
      <c r="J17" s="327"/>
      <c r="K17" s="327"/>
      <c r="L17" s="327"/>
      <c r="M17" s="327"/>
      <c r="N17" s="327"/>
      <c r="O17" s="327"/>
      <c r="P17" s="327"/>
      <c r="Q17" s="327"/>
      <c r="R17" s="327"/>
      <c r="S17" s="327"/>
      <c r="T17" s="327"/>
      <c r="U17" s="327"/>
      <c r="V17" s="161"/>
    </row>
    <row r="18" spans="1:31" ht="27.75" customHeight="1">
      <c r="A18" s="325"/>
      <c r="B18" s="327"/>
      <c r="C18" s="327"/>
      <c r="D18" s="325"/>
      <c r="E18" s="329" t="s">
        <v>9</v>
      </c>
      <c r="F18" s="329"/>
      <c r="G18" s="329"/>
      <c r="H18" s="329"/>
      <c r="I18" s="329"/>
      <c r="J18" s="329" t="s">
        <v>10</v>
      </c>
      <c r="K18" s="329"/>
      <c r="L18" s="329"/>
      <c r="M18" s="329"/>
      <c r="N18" s="329"/>
      <c r="O18" s="329"/>
      <c r="P18" s="327"/>
      <c r="Q18" s="327"/>
      <c r="R18" s="327"/>
      <c r="S18" s="327"/>
      <c r="T18" s="327"/>
      <c r="U18" s="327"/>
    </row>
    <row r="19" spans="1:31" ht="81.75" customHeight="1">
      <c r="A19" s="326"/>
      <c r="B19" s="327"/>
      <c r="C19" s="327"/>
      <c r="D19" s="326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216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327"/>
    </row>
    <row r="20" spans="1:31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>
      <c r="A22" s="303" t="s">
        <v>115</v>
      </c>
      <c r="B22" s="304"/>
      <c r="C22" s="30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>
      <c r="AS1" s="20" t="s">
        <v>819</v>
      </c>
    </row>
    <row r="2" spans="1:45" ht="18.75">
      <c r="J2" s="178"/>
      <c r="K2" s="357"/>
      <c r="L2" s="357"/>
      <c r="M2" s="357"/>
      <c r="N2" s="357"/>
      <c r="O2" s="178"/>
      <c r="AS2" s="25" t="s">
        <v>0</v>
      </c>
    </row>
    <row r="3" spans="1:45" ht="18.75">
      <c r="AS3" s="25" t="s">
        <v>854</v>
      </c>
    </row>
    <row r="4" spans="1:45" s="5" customFormat="1" ht="18.75">
      <c r="A4" s="297" t="s">
        <v>847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  <c r="AD4" s="297"/>
      <c r="AE4" s="297"/>
      <c r="AF4" s="297"/>
      <c r="AG4" s="297"/>
      <c r="AH4" s="297"/>
      <c r="AI4" s="297"/>
      <c r="AJ4" s="297"/>
      <c r="AK4" s="297"/>
      <c r="AL4" s="297"/>
      <c r="AM4" s="297"/>
      <c r="AN4" s="297"/>
      <c r="AO4" s="297"/>
      <c r="AP4" s="297"/>
      <c r="AQ4" s="297"/>
      <c r="AR4" s="297"/>
      <c r="AS4" s="297"/>
    </row>
    <row r="5" spans="1:45" s="5" customFormat="1" ht="18.75" customHeight="1">
      <c r="A5" s="290" t="s">
        <v>65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P5" s="290"/>
      <c r="AQ5" s="290"/>
      <c r="AR5" s="290"/>
      <c r="AS5" s="290"/>
    </row>
    <row r="6" spans="1:45" s="5" customFormat="1" ht="18.7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>
      <c r="A7" s="290" t="s">
        <v>858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290"/>
      <c r="Z7" s="290"/>
      <c r="AA7" s="290"/>
      <c r="AB7" s="290"/>
      <c r="AC7" s="290"/>
      <c r="AD7" s="290"/>
      <c r="AE7" s="290"/>
      <c r="AF7" s="290"/>
      <c r="AG7" s="290"/>
      <c r="AH7" s="290"/>
      <c r="AI7" s="290"/>
      <c r="AJ7" s="290"/>
      <c r="AK7" s="290"/>
      <c r="AL7" s="290"/>
      <c r="AM7" s="290"/>
      <c r="AN7" s="290"/>
      <c r="AO7" s="290"/>
      <c r="AP7" s="290"/>
      <c r="AQ7" s="290"/>
      <c r="AR7" s="290"/>
      <c r="AS7" s="290"/>
    </row>
    <row r="8" spans="1:45" s="5" customFormat="1" ht="15.75">
      <c r="A8" s="293" t="s">
        <v>865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93"/>
      <c r="AC8" s="293"/>
      <c r="AD8" s="293"/>
      <c r="AE8" s="293"/>
      <c r="AF8" s="293"/>
      <c r="AG8" s="293"/>
      <c r="AH8" s="293"/>
      <c r="AI8" s="293"/>
      <c r="AJ8" s="293"/>
      <c r="AK8" s="293"/>
      <c r="AL8" s="293"/>
      <c r="AM8" s="293"/>
      <c r="AN8" s="293"/>
      <c r="AO8" s="293"/>
      <c r="AP8" s="293"/>
      <c r="AQ8" s="293"/>
      <c r="AR8" s="293"/>
      <c r="AS8" s="293"/>
    </row>
    <row r="9" spans="1:45" s="5" customFormat="1" ht="15.7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>
      <c r="A10" s="291" t="s">
        <v>21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291"/>
      <c r="Y10" s="291"/>
      <c r="Z10" s="291"/>
      <c r="AA10" s="291"/>
      <c r="AB10" s="291"/>
      <c r="AC10" s="291"/>
      <c r="AD10" s="291"/>
      <c r="AE10" s="291"/>
      <c r="AF10" s="291"/>
      <c r="AG10" s="291"/>
      <c r="AH10" s="291"/>
      <c r="AI10" s="291"/>
      <c r="AJ10" s="291"/>
      <c r="AK10" s="291"/>
      <c r="AL10" s="291"/>
      <c r="AM10" s="291"/>
      <c r="AN10" s="291"/>
      <c r="AO10" s="291"/>
      <c r="AP10" s="291"/>
      <c r="AQ10" s="291"/>
      <c r="AR10" s="291"/>
      <c r="AS10" s="291"/>
    </row>
    <row r="11" spans="1:45" s="5" customFormat="1" ht="18.75">
      <c r="AA11" s="25"/>
    </row>
    <row r="12" spans="1:45" s="5" customFormat="1" ht="18.75">
      <c r="A12" s="286" t="s">
        <v>55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</row>
    <row r="13" spans="1:45" s="5" customFormat="1" ht="15.75">
      <c r="A13" s="293" t="s">
        <v>864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3"/>
      <c r="AB13" s="293"/>
      <c r="AC13" s="293"/>
      <c r="AD13" s="293"/>
      <c r="AE13" s="293"/>
      <c r="AF13" s="293"/>
      <c r="AG13" s="293"/>
      <c r="AH13" s="293"/>
      <c r="AI13" s="293"/>
      <c r="AJ13" s="293"/>
      <c r="AK13" s="293"/>
      <c r="AL13" s="293"/>
      <c r="AM13" s="293"/>
      <c r="AN13" s="293"/>
      <c r="AO13" s="293"/>
      <c r="AP13" s="293"/>
      <c r="AQ13" s="293"/>
      <c r="AR13" s="293"/>
      <c r="AS13" s="293"/>
    </row>
    <row r="14" spans="1:45" ht="15.75" customHeight="1">
      <c r="A14" s="360"/>
      <c r="B14" s="360"/>
      <c r="C14" s="360"/>
      <c r="D14" s="360"/>
      <c r="E14" s="360"/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360"/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60"/>
      <c r="AL14" s="360"/>
      <c r="AM14" s="360"/>
      <c r="AN14" s="360"/>
      <c r="AO14" s="360"/>
      <c r="AP14" s="360"/>
      <c r="AQ14" s="360"/>
      <c r="AR14" s="360"/>
      <c r="AS14" s="360"/>
    </row>
    <row r="15" spans="1:45" s="133" customFormat="1" ht="63" customHeight="1">
      <c r="A15" s="361" t="s">
        <v>66</v>
      </c>
      <c r="B15" s="359" t="s">
        <v>19</v>
      </c>
      <c r="C15" s="359" t="s">
        <v>5</v>
      </c>
      <c r="D15" s="359" t="s">
        <v>852</v>
      </c>
      <c r="E15" s="359"/>
      <c r="F15" s="359"/>
      <c r="G15" s="359"/>
      <c r="H15" s="359"/>
      <c r="I15" s="359"/>
      <c r="J15" s="359"/>
      <c r="K15" s="359"/>
      <c r="L15" s="359"/>
      <c r="M15" s="359"/>
      <c r="N15" s="359"/>
      <c r="O15" s="359"/>
      <c r="P15" s="359"/>
      <c r="Q15" s="359"/>
      <c r="R15" s="359"/>
      <c r="S15" s="359"/>
      <c r="T15" s="359"/>
      <c r="U15" s="359"/>
      <c r="V15" s="359"/>
      <c r="W15" s="359"/>
      <c r="X15" s="359"/>
      <c r="Y15" s="359"/>
      <c r="Z15" s="359"/>
      <c r="AA15" s="359"/>
      <c r="AB15" s="359"/>
      <c r="AC15" s="359"/>
      <c r="AD15" s="359"/>
      <c r="AE15" s="359"/>
      <c r="AF15" s="359"/>
      <c r="AG15" s="359"/>
      <c r="AH15" s="359"/>
      <c r="AI15" s="359"/>
      <c r="AJ15" s="359"/>
      <c r="AK15" s="359"/>
      <c r="AL15" s="359"/>
      <c r="AM15" s="359"/>
      <c r="AN15" s="359"/>
      <c r="AO15" s="359"/>
      <c r="AP15" s="359"/>
      <c r="AQ15" s="359"/>
      <c r="AR15" s="359"/>
      <c r="AS15" s="359"/>
    </row>
    <row r="16" spans="1:45" ht="87.75" customHeight="1">
      <c r="A16" s="361"/>
      <c r="B16" s="359"/>
      <c r="C16" s="359"/>
      <c r="D16" s="359" t="s">
        <v>823</v>
      </c>
      <c r="E16" s="359"/>
      <c r="F16" s="359"/>
      <c r="G16" s="359"/>
      <c r="H16" s="359"/>
      <c r="I16" s="359"/>
      <c r="J16" s="359" t="s">
        <v>824</v>
      </c>
      <c r="K16" s="359"/>
      <c r="L16" s="359"/>
      <c r="M16" s="359"/>
      <c r="N16" s="359"/>
      <c r="O16" s="359"/>
      <c r="P16" s="359" t="s">
        <v>825</v>
      </c>
      <c r="Q16" s="359"/>
      <c r="R16" s="359"/>
      <c r="S16" s="359"/>
      <c r="T16" s="359"/>
      <c r="U16" s="359"/>
      <c r="V16" s="359" t="s">
        <v>826</v>
      </c>
      <c r="W16" s="359"/>
      <c r="X16" s="359"/>
      <c r="Y16" s="359"/>
      <c r="Z16" s="359"/>
      <c r="AA16" s="359"/>
      <c r="AB16" s="359" t="s">
        <v>827</v>
      </c>
      <c r="AC16" s="359"/>
      <c r="AD16" s="359"/>
      <c r="AE16" s="359"/>
      <c r="AF16" s="359"/>
      <c r="AG16" s="359"/>
      <c r="AH16" s="359" t="s">
        <v>828</v>
      </c>
      <c r="AI16" s="359"/>
      <c r="AJ16" s="359"/>
      <c r="AK16" s="359"/>
      <c r="AL16" s="359"/>
      <c r="AM16" s="359"/>
      <c r="AN16" s="359" t="s">
        <v>829</v>
      </c>
      <c r="AO16" s="359"/>
      <c r="AP16" s="359"/>
      <c r="AQ16" s="359"/>
      <c r="AR16" s="359"/>
      <c r="AS16" s="359"/>
    </row>
    <row r="17" spans="1:45" s="134" customFormat="1" ht="108.75" customHeight="1">
      <c r="A17" s="361"/>
      <c r="B17" s="359"/>
      <c r="C17" s="359"/>
      <c r="D17" s="358" t="s">
        <v>830</v>
      </c>
      <c r="E17" s="358"/>
      <c r="F17" s="358" t="s">
        <v>830</v>
      </c>
      <c r="G17" s="358"/>
      <c r="H17" s="358" t="s">
        <v>831</v>
      </c>
      <c r="I17" s="358"/>
      <c r="J17" s="358" t="s">
        <v>830</v>
      </c>
      <c r="K17" s="358"/>
      <c r="L17" s="358" t="s">
        <v>830</v>
      </c>
      <c r="M17" s="358"/>
      <c r="N17" s="358" t="s">
        <v>831</v>
      </c>
      <c r="O17" s="358"/>
      <c r="P17" s="358" t="s">
        <v>830</v>
      </c>
      <c r="Q17" s="358"/>
      <c r="R17" s="358" t="s">
        <v>830</v>
      </c>
      <c r="S17" s="358"/>
      <c r="T17" s="358" t="s">
        <v>831</v>
      </c>
      <c r="U17" s="358"/>
      <c r="V17" s="358" t="s">
        <v>830</v>
      </c>
      <c r="W17" s="358"/>
      <c r="X17" s="358" t="s">
        <v>830</v>
      </c>
      <c r="Y17" s="358"/>
      <c r="Z17" s="358" t="s">
        <v>831</v>
      </c>
      <c r="AA17" s="358"/>
      <c r="AB17" s="358" t="s">
        <v>830</v>
      </c>
      <c r="AC17" s="358"/>
      <c r="AD17" s="358" t="s">
        <v>830</v>
      </c>
      <c r="AE17" s="358"/>
      <c r="AF17" s="358" t="s">
        <v>831</v>
      </c>
      <c r="AG17" s="358"/>
      <c r="AH17" s="358" t="s">
        <v>830</v>
      </c>
      <c r="AI17" s="358"/>
      <c r="AJ17" s="358" t="s">
        <v>830</v>
      </c>
      <c r="AK17" s="358"/>
      <c r="AL17" s="358" t="s">
        <v>831</v>
      </c>
      <c r="AM17" s="358"/>
      <c r="AN17" s="358" t="s">
        <v>830</v>
      </c>
      <c r="AO17" s="358"/>
      <c r="AP17" s="358" t="s">
        <v>830</v>
      </c>
      <c r="AQ17" s="358"/>
      <c r="AR17" s="358" t="s">
        <v>831</v>
      </c>
      <c r="AS17" s="358"/>
    </row>
    <row r="18" spans="1:45" ht="36" customHeight="1">
      <c r="A18" s="361"/>
      <c r="B18" s="359"/>
      <c r="C18" s="35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832</v>
      </c>
      <c r="G19" s="180" t="s">
        <v>833</v>
      </c>
      <c r="H19" s="180" t="s">
        <v>834</v>
      </c>
      <c r="I19" s="180" t="s">
        <v>834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835</v>
      </c>
      <c r="O19" s="180" t="s">
        <v>835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836</v>
      </c>
      <c r="U19" s="180" t="s">
        <v>836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837</v>
      </c>
      <c r="AA19" s="180" t="s">
        <v>837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838</v>
      </c>
      <c r="AG19" s="180" t="s">
        <v>838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839</v>
      </c>
      <c r="AM19" s="180" t="s">
        <v>839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840</v>
      </c>
      <c r="AS19" s="180" t="s">
        <v>840</v>
      </c>
    </row>
    <row r="20" spans="1:45" s="141" customFormat="1" ht="15.7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841</v>
      </c>
    </row>
    <row r="2" spans="1:19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854</v>
      </c>
    </row>
    <row r="4" spans="1:19" s="19" customFormat="1" ht="59.25" customHeight="1">
      <c r="B4" s="356" t="s">
        <v>848</v>
      </c>
      <c r="C4" s="356"/>
      <c r="D4" s="356"/>
      <c r="E4" s="356"/>
      <c r="F4" s="356"/>
      <c r="G4" s="356"/>
      <c r="H4" s="356"/>
      <c r="I4" s="356"/>
      <c r="J4" s="35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>
      <c r="A5" s="290" t="s">
        <v>65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150"/>
      <c r="O5" s="150"/>
      <c r="P5" s="150"/>
      <c r="Q5" s="150"/>
      <c r="R5" s="150"/>
      <c r="S5" s="150"/>
    </row>
    <row r="6" spans="1:19" s="5" customFormat="1" ht="18.7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>
      <c r="A7" s="290" t="s">
        <v>851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150"/>
      <c r="O7" s="150"/>
      <c r="P7" s="150"/>
      <c r="Q7" s="150"/>
      <c r="R7" s="150"/>
    </row>
    <row r="8" spans="1:19" s="5" customFormat="1" ht="15.75" customHeight="1">
      <c r="A8" s="357" t="s">
        <v>72</v>
      </c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21"/>
      <c r="O8" s="21"/>
      <c r="P8" s="21"/>
      <c r="Q8" s="21"/>
      <c r="R8" s="21"/>
    </row>
    <row r="9" spans="1:19" s="5" customFormat="1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>
      <c r="A10" s="291" t="s">
        <v>21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158"/>
      <c r="O10" s="158"/>
      <c r="P10" s="158"/>
      <c r="Q10" s="158"/>
      <c r="R10" s="158"/>
    </row>
    <row r="11" spans="1:19" s="5" customFormat="1" ht="18.75">
      <c r="R11" s="25"/>
    </row>
    <row r="12" spans="1:19" s="5" customFormat="1" ht="18.75">
      <c r="A12" s="286" t="s">
        <v>55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15"/>
      <c r="O12" s="159"/>
      <c r="P12" s="159"/>
      <c r="Q12" s="159"/>
      <c r="R12" s="159"/>
    </row>
    <row r="13" spans="1:19" s="5" customFormat="1">
      <c r="A13" s="293" t="s">
        <v>117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1"/>
      <c r="O13" s="21"/>
      <c r="P13" s="21"/>
      <c r="Q13" s="21"/>
      <c r="R13" s="21"/>
    </row>
    <row r="14" spans="1:19" s="13" customFormat="1">
      <c r="A14" s="364"/>
      <c r="B14" s="364"/>
      <c r="C14" s="364"/>
      <c r="D14" s="364"/>
      <c r="E14" s="364"/>
      <c r="F14" s="364"/>
      <c r="G14" s="364"/>
      <c r="H14" s="364"/>
      <c r="I14" s="364"/>
      <c r="J14" s="364"/>
      <c r="K14" s="364"/>
      <c r="L14" s="364"/>
      <c r="M14" s="364"/>
    </row>
    <row r="15" spans="1:19" s="31" customFormat="1" ht="90" customHeight="1">
      <c r="A15" s="361" t="s">
        <v>66</v>
      </c>
      <c r="B15" s="361" t="s">
        <v>19</v>
      </c>
      <c r="C15" s="361" t="s">
        <v>5</v>
      </c>
      <c r="D15" s="363" t="s">
        <v>821</v>
      </c>
      <c r="E15" s="363" t="s">
        <v>820</v>
      </c>
      <c r="F15" s="363" t="s">
        <v>25</v>
      </c>
      <c r="G15" s="363"/>
      <c r="H15" s="363" t="s">
        <v>217</v>
      </c>
      <c r="I15" s="363"/>
      <c r="J15" s="363" t="s">
        <v>26</v>
      </c>
      <c r="K15" s="363"/>
      <c r="L15" s="363" t="s">
        <v>866</v>
      </c>
      <c r="M15" s="363"/>
    </row>
    <row r="16" spans="1:19" s="31" customFormat="1" ht="43.5" customHeight="1">
      <c r="A16" s="361"/>
      <c r="B16" s="361"/>
      <c r="C16" s="361"/>
      <c r="D16" s="363"/>
      <c r="E16" s="363"/>
      <c r="F16" s="32" t="s">
        <v>219</v>
      </c>
      <c r="G16" s="32" t="s">
        <v>218</v>
      </c>
      <c r="H16" s="32" t="s">
        <v>220</v>
      </c>
      <c r="I16" s="32" t="s">
        <v>221</v>
      </c>
      <c r="J16" s="32" t="s">
        <v>220</v>
      </c>
      <c r="K16" s="32" t="s">
        <v>221</v>
      </c>
      <c r="L16" s="32" t="s">
        <v>220</v>
      </c>
      <c r="M16" s="32" t="s">
        <v>221</v>
      </c>
    </row>
    <row r="17" spans="1:13" s="14" customFormat="1" ht="16.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>
      <c r="A20" s="365" t="s">
        <v>115</v>
      </c>
      <c r="B20" s="366"/>
      <c r="C20" s="36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>
      <c r="A21" s="362" t="s">
        <v>849</v>
      </c>
      <c r="B21" s="362"/>
      <c r="C21" s="362"/>
      <c r="D21" s="362"/>
      <c r="E21" s="362"/>
      <c r="F21" s="362"/>
      <c r="G21" s="36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>
      <c r="H1" s="45" t="s">
        <v>842</v>
      </c>
    </row>
    <row r="2" spans="1:8" ht="18.75">
      <c r="H2" s="45" t="s">
        <v>0</v>
      </c>
    </row>
    <row r="3" spans="1:8" ht="18.75">
      <c r="H3" s="25" t="s">
        <v>854</v>
      </c>
    </row>
    <row r="4" spans="1:8" ht="18.75">
      <c r="H4" s="45"/>
    </row>
    <row r="5" spans="1:8" ht="18.75">
      <c r="H5" s="45"/>
    </row>
    <row r="6" spans="1:8">
      <c r="A6" s="370" t="s">
        <v>886</v>
      </c>
      <c r="B6" s="370"/>
      <c r="C6" s="370"/>
      <c r="D6" s="370"/>
      <c r="E6" s="370"/>
      <c r="F6" s="370"/>
      <c r="G6" s="370"/>
      <c r="H6" s="370"/>
    </row>
    <row r="7" spans="1:8" ht="41.25" customHeight="1">
      <c r="A7" s="370"/>
      <c r="B7" s="370"/>
      <c r="C7" s="370"/>
      <c r="D7" s="370"/>
      <c r="E7" s="370"/>
      <c r="F7" s="370"/>
      <c r="G7" s="370"/>
      <c r="H7" s="370"/>
    </row>
    <row r="9" spans="1:8" ht="18.75">
      <c r="A9" s="371" t="s">
        <v>223</v>
      </c>
      <c r="B9" s="371"/>
    </row>
    <row r="10" spans="1:8">
      <c r="B10" s="46" t="s">
        <v>114</v>
      </c>
    </row>
    <row r="11" spans="1:8" ht="18.75">
      <c r="B11" s="47" t="s">
        <v>224</v>
      </c>
    </row>
    <row r="12" spans="1:8" ht="18.75">
      <c r="A12" s="372" t="s">
        <v>225</v>
      </c>
      <c r="B12" s="372"/>
    </row>
    <row r="13" spans="1:8" ht="18.75">
      <c r="B13" s="47"/>
    </row>
    <row r="14" spans="1:8" ht="18.75">
      <c r="A14" s="373" t="s">
        <v>853</v>
      </c>
      <c r="B14" s="373"/>
    </row>
    <row r="15" spans="1:8">
      <c r="A15" s="374" t="s">
        <v>226</v>
      </c>
      <c r="B15" s="374"/>
    </row>
    <row r="16" spans="1:8">
      <c r="A16" s="44"/>
      <c r="B16" s="44"/>
      <c r="C16" s="44"/>
      <c r="D16" s="44"/>
      <c r="E16" s="44"/>
      <c r="F16" s="44"/>
    </row>
    <row r="17" spans="1:9">
      <c r="A17" s="44"/>
      <c r="B17" s="44"/>
      <c r="C17" s="44"/>
      <c r="D17" s="44"/>
      <c r="E17" s="44"/>
      <c r="F17" s="44"/>
    </row>
    <row r="18" spans="1:9" ht="21" thickBot="1">
      <c r="A18" s="368" t="s">
        <v>227</v>
      </c>
      <c r="B18" s="368"/>
      <c r="C18" s="368"/>
      <c r="D18" s="368"/>
      <c r="E18" s="368"/>
      <c r="F18" s="368"/>
      <c r="G18" s="368"/>
      <c r="H18" s="368"/>
    </row>
    <row r="19" spans="1:9" ht="63" customHeight="1">
      <c r="A19" s="379" t="s">
        <v>118</v>
      </c>
      <c r="B19" s="375" t="s">
        <v>119</v>
      </c>
      <c r="C19" s="377" t="s">
        <v>228</v>
      </c>
      <c r="D19" s="382" t="s">
        <v>806</v>
      </c>
      <c r="E19" s="383"/>
      <c r="F19" s="384" t="s">
        <v>822</v>
      </c>
      <c r="G19" s="383"/>
      <c r="H19" s="385" t="s">
        <v>7</v>
      </c>
    </row>
    <row r="20" spans="1:9" ht="38.25">
      <c r="A20" s="380"/>
      <c r="B20" s="376"/>
      <c r="C20" s="378"/>
      <c r="D20" s="185" t="s">
        <v>810</v>
      </c>
      <c r="E20" s="186" t="s">
        <v>10</v>
      </c>
      <c r="F20" s="186" t="s">
        <v>811</v>
      </c>
      <c r="G20" s="185" t="s">
        <v>809</v>
      </c>
      <c r="H20" s="386"/>
    </row>
    <row r="21" spans="1:9" s="49" customFormat="1" ht="16.5" thickBot="1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807</v>
      </c>
      <c r="G21" s="188">
        <v>7</v>
      </c>
      <c r="H21" s="188">
        <v>8</v>
      </c>
      <c r="I21" s="44"/>
    </row>
    <row r="22" spans="1:9" s="49" customFormat="1" ht="19.5" thickBot="1">
      <c r="A22" s="390" t="s">
        <v>229</v>
      </c>
      <c r="B22" s="391"/>
      <c r="C22" s="391"/>
      <c r="D22" s="391"/>
      <c r="E22" s="391"/>
      <c r="F22" s="391"/>
      <c r="G22" s="391"/>
      <c r="H22" s="392"/>
      <c r="I22" s="44"/>
    </row>
    <row r="23" spans="1:9" s="49" customFormat="1">
      <c r="A23" s="50" t="s">
        <v>120</v>
      </c>
      <c r="B23" s="51" t="s">
        <v>230</v>
      </c>
      <c r="C23" s="52" t="s">
        <v>884</v>
      </c>
      <c r="D23" s="53"/>
      <c r="E23" s="54"/>
      <c r="F23" s="54"/>
      <c r="G23" s="55"/>
      <c r="H23" s="191"/>
      <c r="I23" s="44"/>
    </row>
    <row r="24" spans="1:9" s="49" customFormat="1">
      <c r="A24" s="56" t="s">
        <v>121</v>
      </c>
      <c r="B24" s="57" t="s">
        <v>231</v>
      </c>
      <c r="C24" s="58" t="s">
        <v>884</v>
      </c>
      <c r="D24" s="59"/>
      <c r="E24" s="60"/>
      <c r="F24" s="60"/>
      <c r="G24" s="61"/>
      <c r="H24" s="192"/>
      <c r="I24" s="44"/>
    </row>
    <row r="25" spans="1:9" s="49" customFormat="1" ht="31.5">
      <c r="A25" s="56" t="s">
        <v>123</v>
      </c>
      <c r="B25" s="62" t="s">
        <v>232</v>
      </c>
      <c r="C25" s="58" t="s">
        <v>884</v>
      </c>
      <c r="D25" s="59"/>
      <c r="E25" s="60"/>
      <c r="F25" s="60"/>
      <c r="G25" s="61"/>
      <c r="H25" s="192"/>
      <c r="I25" s="44"/>
    </row>
    <row r="26" spans="1:9" s="49" customFormat="1" ht="31.5">
      <c r="A26" s="56" t="s">
        <v>136</v>
      </c>
      <c r="B26" s="62" t="s">
        <v>233</v>
      </c>
      <c r="C26" s="58" t="s">
        <v>884</v>
      </c>
      <c r="D26" s="59"/>
      <c r="E26" s="60"/>
      <c r="F26" s="60"/>
      <c r="G26" s="61"/>
      <c r="H26" s="192"/>
      <c r="I26" s="44"/>
    </row>
    <row r="27" spans="1:9" s="49" customFormat="1" ht="31.5">
      <c r="A27" s="56" t="s">
        <v>137</v>
      </c>
      <c r="B27" s="62" t="s">
        <v>234</v>
      </c>
      <c r="C27" s="58" t="s">
        <v>884</v>
      </c>
      <c r="D27" s="59"/>
      <c r="E27" s="60"/>
      <c r="F27" s="60"/>
      <c r="G27" s="61"/>
      <c r="H27" s="192"/>
      <c r="I27" s="44"/>
    </row>
    <row r="28" spans="1:9" s="49" customFormat="1">
      <c r="A28" s="56" t="s">
        <v>139</v>
      </c>
      <c r="B28" s="57" t="s">
        <v>235</v>
      </c>
      <c r="C28" s="58" t="s">
        <v>884</v>
      </c>
      <c r="D28" s="59"/>
      <c r="E28" s="60"/>
      <c r="F28" s="60"/>
      <c r="G28" s="61"/>
      <c r="H28" s="192"/>
      <c r="I28" s="44"/>
    </row>
    <row r="29" spans="1:9" s="49" customFormat="1">
      <c r="A29" s="56" t="s">
        <v>162</v>
      </c>
      <c r="B29" s="57" t="s">
        <v>236</v>
      </c>
      <c r="C29" s="58" t="s">
        <v>884</v>
      </c>
      <c r="D29" s="59"/>
      <c r="E29" s="60"/>
      <c r="F29" s="60"/>
      <c r="G29" s="61"/>
      <c r="H29" s="192"/>
      <c r="I29" s="44"/>
    </row>
    <row r="30" spans="1:9" s="49" customFormat="1">
      <c r="A30" s="56" t="s">
        <v>163</v>
      </c>
      <c r="B30" s="57" t="s">
        <v>237</v>
      </c>
      <c r="C30" s="58" t="s">
        <v>884</v>
      </c>
      <c r="D30" s="59"/>
      <c r="E30" s="60"/>
      <c r="F30" s="60"/>
      <c r="G30" s="61"/>
      <c r="H30" s="192"/>
      <c r="I30" s="44"/>
    </row>
    <row r="31" spans="1:9" s="49" customFormat="1">
      <c r="A31" s="56" t="s">
        <v>238</v>
      </c>
      <c r="B31" s="57" t="s">
        <v>239</v>
      </c>
      <c r="C31" s="58" t="s">
        <v>884</v>
      </c>
      <c r="D31" s="59"/>
      <c r="E31" s="60"/>
      <c r="F31" s="60"/>
      <c r="G31" s="61"/>
      <c r="H31" s="192"/>
      <c r="I31" s="44"/>
    </row>
    <row r="32" spans="1:9" s="49" customFormat="1">
      <c r="A32" s="56" t="s">
        <v>240</v>
      </c>
      <c r="B32" s="57" t="s">
        <v>241</v>
      </c>
      <c r="C32" s="58" t="s">
        <v>884</v>
      </c>
      <c r="D32" s="59"/>
      <c r="E32" s="60"/>
      <c r="F32" s="60"/>
      <c r="G32" s="61"/>
      <c r="H32" s="192"/>
      <c r="I32" s="44"/>
    </row>
    <row r="33" spans="1:9" s="49" customFormat="1">
      <c r="A33" s="56" t="s">
        <v>242</v>
      </c>
      <c r="B33" s="57" t="s">
        <v>243</v>
      </c>
      <c r="C33" s="58" t="s">
        <v>884</v>
      </c>
      <c r="D33" s="59"/>
      <c r="E33" s="60"/>
      <c r="F33" s="60"/>
      <c r="G33" s="61"/>
      <c r="H33" s="192"/>
      <c r="I33" s="44"/>
    </row>
    <row r="34" spans="1:9" s="49" customFormat="1" ht="31.5">
      <c r="A34" s="56" t="s">
        <v>244</v>
      </c>
      <c r="B34" s="62" t="s">
        <v>245</v>
      </c>
      <c r="C34" s="58" t="s">
        <v>884</v>
      </c>
      <c r="D34" s="59"/>
      <c r="E34" s="60"/>
      <c r="F34" s="60"/>
      <c r="G34" s="61"/>
      <c r="H34" s="192"/>
      <c r="I34" s="44"/>
    </row>
    <row r="35" spans="1:9" s="49" customFormat="1">
      <c r="A35" s="56" t="s">
        <v>246</v>
      </c>
      <c r="B35" s="63" t="s">
        <v>134</v>
      </c>
      <c r="C35" s="58" t="s">
        <v>884</v>
      </c>
      <c r="D35" s="59"/>
      <c r="E35" s="60"/>
      <c r="F35" s="60"/>
      <c r="G35" s="61"/>
      <c r="H35" s="192"/>
      <c r="I35" s="44"/>
    </row>
    <row r="36" spans="1:9" s="49" customFormat="1">
      <c r="A36" s="56" t="s">
        <v>247</v>
      </c>
      <c r="B36" s="63" t="s">
        <v>135</v>
      </c>
      <c r="C36" s="58" t="s">
        <v>884</v>
      </c>
      <c r="D36" s="59"/>
      <c r="E36" s="60"/>
      <c r="F36" s="60"/>
      <c r="G36" s="61"/>
      <c r="H36" s="192"/>
      <c r="I36" s="44"/>
    </row>
    <row r="37" spans="1:9" s="49" customFormat="1" ht="16.5" thickBot="1">
      <c r="A37" s="56" t="s">
        <v>248</v>
      </c>
      <c r="B37" s="57" t="s">
        <v>249</v>
      </c>
      <c r="C37" s="58" t="s">
        <v>884</v>
      </c>
      <c r="D37" s="59"/>
      <c r="E37" s="60"/>
      <c r="F37" s="60"/>
      <c r="G37" s="61"/>
      <c r="H37" s="192"/>
      <c r="I37" s="44"/>
    </row>
    <row r="38" spans="1:9" s="49" customFormat="1" ht="31.5">
      <c r="A38" s="56" t="s">
        <v>167</v>
      </c>
      <c r="B38" s="51" t="s">
        <v>250</v>
      </c>
      <c r="C38" s="58" t="s">
        <v>884</v>
      </c>
      <c r="D38" s="59"/>
      <c r="E38" s="193"/>
      <c r="F38" s="193"/>
      <c r="G38" s="193"/>
      <c r="H38" s="192"/>
      <c r="I38" s="44"/>
    </row>
    <row r="39" spans="1:9" s="49" customFormat="1">
      <c r="A39" s="56" t="s">
        <v>169</v>
      </c>
      <c r="B39" s="57" t="s">
        <v>231</v>
      </c>
      <c r="C39" s="58" t="s">
        <v>884</v>
      </c>
      <c r="D39" s="59"/>
      <c r="E39" s="193"/>
      <c r="F39" s="193"/>
      <c r="G39" s="193"/>
      <c r="H39" s="192"/>
      <c r="I39" s="44"/>
    </row>
    <row r="40" spans="1:9" s="49" customFormat="1" ht="31.5">
      <c r="A40" s="56" t="s">
        <v>251</v>
      </c>
      <c r="B40" s="64" t="s">
        <v>232</v>
      </c>
      <c r="C40" s="58" t="s">
        <v>884</v>
      </c>
      <c r="D40" s="59"/>
      <c r="E40" s="193"/>
      <c r="F40" s="193"/>
      <c r="G40" s="193"/>
      <c r="H40" s="192"/>
      <c r="I40" s="44"/>
    </row>
    <row r="41" spans="1:9" s="49" customFormat="1" ht="31.5">
      <c r="A41" s="56" t="s">
        <v>252</v>
      </c>
      <c r="B41" s="64" t="s">
        <v>233</v>
      </c>
      <c r="C41" s="58" t="s">
        <v>884</v>
      </c>
      <c r="D41" s="59"/>
      <c r="E41" s="193"/>
      <c r="F41" s="193"/>
      <c r="G41" s="193"/>
      <c r="H41" s="192"/>
      <c r="I41" s="44"/>
    </row>
    <row r="42" spans="1:9" s="49" customFormat="1" ht="31.5">
      <c r="A42" s="56" t="s">
        <v>253</v>
      </c>
      <c r="B42" s="64" t="s">
        <v>234</v>
      </c>
      <c r="C42" s="58" t="s">
        <v>884</v>
      </c>
      <c r="D42" s="59"/>
      <c r="E42" s="193"/>
      <c r="F42" s="193"/>
      <c r="G42" s="193"/>
      <c r="H42" s="192"/>
      <c r="I42" s="44"/>
    </row>
    <row r="43" spans="1:9" s="49" customFormat="1">
      <c r="A43" s="56" t="s">
        <v>171</v>
      </c>
      <c r="B43" s="57" t="s">
        <v>235</v>
      </c>
      <c r="C43" s="58" t="s">
        <v>884</v>
      </c>
      <c r="D43" s="59"/>
      <c r="E43" s="193"/>
      <c r="F43" s="193"/>
      <c r="G43" s="193"/>
      <c r="H43" s="192"/>
      <c r="I43" s="44"/>
    </row>
    <row r="44" spans="1:9" s="49" customFormat="1">
      <c r="A44" s="56" t="s">
        <v>173</v>
      </c>
      <c r="B44" s="57" t="s">
        <v>236</v>
      </c>
      <c r="C44" s="58" t="s">
        <v>884</v>
      </c>
      <c r="D44" s="59"/>
      <c r="E44" s="193"/>
      <c r="F44" s="193"/>
      <c r="G44" s="193"/>
      <c r="H44" s="192"/>
      <c r="I44" s="44"/>
    </row>
    <row r="45" spans="1:9" s="49" customFormat="1">
      <c r="A45" s="56" t="s">
        <v>174</v>
      </c>
      <c r="B45" s="57" t="s">
        <v>237</v>
      </c>
      <c r="C45" s="58" t="s">
        <v>884</v>
      </c>
      <c r="D45" s="59"/>
      <c r="E45" s="193"/>
      <c r="F45" s="193"/>
      <c r="G45" s="193"/>
      <c r="H45" s="192"/>
      <c r="I45" s="44"/>
    </row>
    <row r="46" spans="1:9" s="49" customFormat="1">
      <c r="A46" s="56" t="s">
        <v>176</v>
      </c>
      <c r="B46" s="57" t="s">
        <v>239</v>
      </c>
      <c r="C46" s="58" t="s">
        <v>884</v>
      </c>
      <c r="D46" s="59"/>
      <c r="E46" s="193"/>
      <c r="F46" s="193"/>
      <c r="G46" s="193"/>
      <c r="H46" s="192"/>
      <c r="I46" s="44"/>
    </row>
    <row r="47" spans="1:9" s="49" customFormat="1">
      <c r="A47" s="56" t="s">
        <v>186</v>
      </c>
      <c r="B47" s="57" t="s">
        <v>241</v>
      </c>
      <c r="C47" s="58" t="s">
        <v>884</v>
      </c>
      <c r="D47" s="59"/>
      <c r="E47" s="193"/>
      <c r="F47" s="193"/>
      <c r="G47" s="193"/>
      <c r="H47" s="192"/>
      <c r="I47" s="44"/>
    </row>
    <row r="48" spans="1:9" s="49" customFormat="1">
      <c r="A48" s="56" t="s">
        <v>188</v>
      </c>
      <c r="B48" s="57" t="s">
        <v>243</v>
      </c>
      <c r="C48" s="58" t="s">
        <v>884</v>
      </c>
      <c r="D48" s="59"/>
      <c r="E48" s="193"/>
      <c r="F48" s="193"/>
      <c r="G48" s="193"/>
      <c r="H48" s="192"/>
      <c r="I48" s="44"/>
    </row>
    <row r="49" spans="1:9" s="49" customFormat="1" ht="31.5">
      <c r="A49" s="56" t="s">
        <v>254</v>
      </c>
      <c r="B49" s="62" t="s">
        <v>245</v>
      </c>
      <c r="C49" s="58" t="s">
        <v>884</v>
      </c>
      <c r="D49" s="59"/>
      <c r="E49" s="193"/>
      <c r="F49" s="193"/>
      <c r="G49" s="193"/>
      <c r="H49" s="192"/>
      <c r="I49" s="44"/>
    </row>
    <row r="50" spans="1:9" s="49" customFormat="1">
      <c r="A50" s="56" t="s">
        <v>255</v>
      </c>
      <c r="B50" s="64" t="s">
        <v>134</v>
      </c>
      <c r="C50" s="58" t="s">
        <v>884</v>
      </c>
      <c r="D50" s="59"/>
      <c r="E50" s="193"/>
      <c r="F50" s="193"/>
      <c r="G50" s="193"/>
      <c r="H50" s="192"/>
      <c r="I50" s="44"/>
    </row>
    <row r="51" spans="1:9" s="49" customFormat="1">
      <c r="A51" s="56" t="s">
        <v>256</v>
      </c>
      <c r="B51" s="64" t="s">
        <v>135</v>
      </c>
      <c r="C51" s="58" t="s">
        <v>884</v>
      </c>
      <c r="D51" s="59"/>
      <c r="E51" s="193"/>
      <c r="F51" s="193"/>
      <c r="G51" s="193"/>
      <c r="H51" s="192"/>
      <c r="I51" s="44"/>
    </row>
    <row r="52" spans="1:9" s="49" customFormat="1">
      <c r="A52" s="56" t="s">
        <v>257</v>
      </c>
      <c r="B52" s="57" t="s">
        <v>249</v>
      </c>
      <c r="C52" s="58" t="s">
        <v>884</v>
      </c>
      <c r="D52" s="59"/>
      <c r="E52" s="193"/>
      <c r="F52" s="193"/>
      <c r="G52" s="193"/>
      <c r="H52" s="192"/>
      <c r="I52" s="44"/>
    </row>
    <row r="53" spans="1:9" s="49" customFormat="1">
      <c r="A53" s="56" t="s">
        <v>258</v>
      </c>
      <c r="B53" s="65" t="s">
        <v>259</v>
      </c>
      <c r="C53" s="58" t="s">
        <v>884</v>
      </c>
      <c r="D53" s="59"/>
      <c r="E53" s="193"/>
      <c r="F53" s="193"/>
      <c r="G53" s="193"/>
      <c r="H53" s="192"/>
      <c r="I53" s="44"/>
    </row>
    <row r="54" spans="1:9" s="49" customFormat="1">
      <c r="A54" s="56" t="s">
        <v>251</v>
      </c>
      <c r="B54" s="64" t="s">
        <v>260</v>
      </c>
      <c r="C54" s="58" t="s">
        <v>884</v>
      </c>
      <c r="D54" s="59"/>
      <c r="E54" s="193"/>
      <c r="F54" s="193"/>
      <c r="G54" s="193"/>
      <c r="H54" s="192"/>
      <c r="I54" s="44"/>
    </row>
    <row r="55" spans="1:9" s="49" customFormat="1">
      <c r="A55" s="56" t="s">
        <v>252</v>
      </c>
      <c r="B55" s="63" t="s">
        <v>261</v>
      </c>
      <c r="C55" s="58" t="s">
        <v>884</v>
      </c>
      <c r="D55" s="59"/>
      <c r="E55" s="193"/>
      <c r="F55" s="193"/>
      <c r="G55" s="193"/>
      <c r="H55" s="192"/>
      <c r="I55" s="44"/>
    </row>
    <row r="56" spans="1:9" s="49" customFormat="1">
      <c r="A56" s="56" t="s">
        <v>262</v>
      </c>
      <c r="B56" s="66" t="s">
        <v>263</v>
      </c>
      <c r="C56" s="58" t="s">
        <v>884</v>
      </c>
      <c r="D56" s="59"/>
      <c r="E56" s="193"/>
      <c r="F56" s="193"/>
      <c r="G56" s="193"/>
      <c r="H56" s="192"/>
      <c r="I56" s="44"/>
    </row>
    <row r="57" spans="1:9" s="49" customFormat="1" ht="31.5">
      <c r="A57" s="56" t="s">
        <v>264</v>
      </c>
      <c r="B57" s="67" t="s">
        <v>265</v>
      </c>
      <c r="C57" s="58" t="s">
        <v>884</v>
      </c>
      <c r="D57" s="59"/>
      <c r="E57" s="193"/>
      <c r="F57" s="193"/>
      <c r="G57" s="193"/>
      <c r="H57" s="192"/>
      <c r="I57" s="44"/>
    </row>
    <row r="58" spans="1:9" s="49" customFormat="1">
      <c r="A58" s="56" t="s">
        <v>266</v>
      </c>
      <c r="B58" s="67" t="s">
        <v>267</v>
      </c>
      <c r="C58" s="58" t="s">
        <v>884</v>
      </c>
      <c r="D58" s="59"/>
      <c r="E58" s="193"/>
      <c r="F58" s="193"/>
      <c r="G58" s="193"/>
      <c r="H58" s="192"/>
      <c r="I58" s="44"/>
    </row>
    <row r="59" spans="1:9" s="49" customFormat="1">
      <c r="A59" s="56" t="s">
        <v>268</v>
      </c>
      <c r="B59" s="66" t="s">
        <v>269</v>
      </c>
      <c r="C59" s="58" t="s">
        <v>884</v>
      </c>
      <c r="D59" s="59"/>
      <c r="E59" s="193"/>
      <c r="F59" s="193"/>
      <c r="G59" s="193"/>
      <c r="H59" s="192"/>
      <c r="I59" s="44"/>
    </row>
    <row r="60" spans="1:9" s="49" customFormat="1">
      <c r="A60" s="56" t="s">
        <v>253</v>
      </c>
      <c r="B60" s="63" t="s">
        <v>270</v>
      </c>
      <c r="C60" s="58" t="s">
        <v>884</v>
      </c>
      <c r="D60" s="59"/>
      <c r="E60" s="193"/>
      <c r="F60" s="193"/>
      <c r="G60" s="193"/>
      <c r="H60" s="192"/>
      <c r="I60" s="44"/>
    </row>
    <row r="61" spans="1:9" s="49" customFormat="1">
      <c r="A61" s="56" t="s">
        <v>271</v>
      </c>
      <c r="B61" s="63" t="s">
        <v>272</v>
      </c>
      <c r="C61" s="58" t="s">
        <v>884</v>
      </c>
      <c r="D61" s="59"/>
      <c r="E61" s="193"/>
      <c r="F61" s="193"/>
      <c r="G61" s="193"/>
      <c r="H61" s="192"/>
      <c r="I61" s="44"/>
    </row>
    <row r="62" spans="1:9" s="49" customFormat="1">
      <c r="A62" s="56" t="s">
        <v>273</v>
      </c>
      <c r="B62" s="65" t="s">
        <v>274</v>
      </c>
      <c r="C62" s="58" t="s">
        <v>884</v>
      </c>
      <c r="D62" s="59"/>
      <c r="E62" s="193"/>
      <c r="F62" s="193"/>
      <c r="G62" s="193"/>
      <c r="H62" s="192"/>
      <c r="I62" s="44"/>
    </row>
    <row r="63" spans="1:9" s="49" customFormat="1" ht="31.5">
      <c r="A63" s="56" t="s">
        <v>275</v>
      </c>
      <c r="B63" s="64" t="s">
        <v>276</v>
      </c>
      <c r="C63" s="58" t="s">
        <v>884</v>
      </c>
      <c r="D63" s="59"/>
      <c r="E63" s="193"/>
      <c r="F63" s="193"/>
      <c r="G63" s="193"/>
      <c r="H63" s="192"/>
      <c r="I63" s="44"/>
    </row>
    <row r="64" spans="1:9" s="49" customFormat="1" ht="31.5">
      <c r="A64" s="56" t="s">
        <v>277</v>
      </c>
      <c r="B64" s="64" t="s">
        <v>278</v>
      </c>
      <c r="C64" s="58" t="s">
        <v>884</v>
      </c>
      <c r="D64" s="59"/>
      <c r="E64" s="193"/>
      <c r="F64" s="193"/>
      <c r="G64" s="193"/>
      <c r="H64" s="192"/>
      <c r="I64" s="44"/>
    </row>
    <row r="65" spans="1:9" s="49" customFormat="1">
      <c r="A65" s="56" t="s">
        <v>279</v>
      </c>
      <c r="B65" s="63" t="s">
        <v>280</v>
      </c>
      <c r="C65" s="58" t="s">
        <v>884</v>
      </c>
      <c r="D65" s="59"/>
      <c r="E65" s="193"/>
      <c r="F65" s="193"/>
      <c r="G65" s="193"/>
      <c r="H65" s="192"/>
      <c r="I65" s="44"/>
    </row>
    <row r="66" spans="1:9" s="49" customFormat="1">
      <c r="A66" s="56" t="s">
        <v>281</v>
      </c>
      <c r="B66" s="63" t="s">
        <v>282</v>
      </c>
      <c r="C66" s="58" t="s">
        <v>884</v>
      </c>
      <c r="D66" s="59"/>
      <c r="E66" s="193"/>
      <c r="F66" s="193"/>
      <c r="G66" s="193"/>
      <c r="H66" s="192"/>
      <c r="I66" s="44"/>
    </row>
    <row r="67" spans="1:9" s="49" customFormat="1">
      <c r="A67" s="56" t="s">
        <v>283</v>
      </c>
      <c r="B67" s="63" t="s">
        <v>284</v>
      </c>
      <c r="C67" s="58" t="s">
        <v>884</v>
      </c>
      <c r="D67" s="59"/>
      <c r="E67" s="193"/>
      <c r="F67" s="193"/>
      <c r="G67" s="193"/>
      <c r="H67" s="192"/>
      <c r="I67" s="44"/>
    </row>
    <row r="68" spans="1:9" s="49" customFormat="1">
      <c r="A68" s="56" t="s">
        <v>285</v>
      </c>
      <c r="B68" s="65" t="s">
        <v>286</v>
      </c>
      <c r="C68" s="58" t="s">
        <v>884</v>
      </c>
      <c r="D68" s="59"/>
      <c r="E68" s="193"/>
      <c r="F68" s="193"/>
      <c r="G68" s="193"/>
      <c r="H68" s="192"/>
      <c r="I68" s="44"/>
    </row>
    <row r="69" spans="1:9" s="49" customFormat="1">
      <c r="A69" s="56" t="s">
        <v>287</v>
      </c>
      <c r="B69" s="65" t="s">
        <v>288</v>
      </c>
      <c r="C69" s="58" t="s">
        <v>884</v>
      </c>
      <c r="D69" s="59"/>
      <c r="E69" s="193"/>
      <c r="F69" s="193"/>
      <c r="G69" s="193"/>
      <c r="H69" s="192"/>
      <c r="I69" s="44"/>
    </row>
    <row r="70" spans="1:9" s="49" customFormat="1">
      <c r="A70" s="56" t="s">
        <v>289</v>
      </c>
      <c r="B70" s="65" t="s">
        <v>290</v>
      </c>
      <c r="C70" s="58" t="s">
        <v>884</v>
      </c>
      <c r="D70" s="59"/>
      <c r="E70" s="193"/>
      <c r="F70" s="193"/>
      <c r="G70" s="193"/>
      <c r="H70" s="192"/>
      <c r="I70" s="44"/>
    </row>
    <row r="71" spans="1:9" s="49" customFormat="1">
      <c r="A71" s="56" t="s">
        <v>178</v>
      </c>
      <c r="B71" s="63" t="s">
        <v>291</v>
      </c>
      <c r="C71" s="58" t="s">
        <v>884</v>
      </c>
      <c r="D71" s="59"/>
      <c r="E71" s="193"/>
      <c r="F71" s="193"/>
      <c r="G71" s="193"/>
      <c r="H71" s="192"/>
      <c r="I71" s="44"/>
    </row>
    <row r="72" spans="1:9" s="49" customFormat="1">
      <c r="A72" s="56" t="s">
        <v>182</v>
      </c>
      <c r="B72" s="63" t="s">
        <v>292</v>
      </c>
      <c r="C72" s="58" t="s">
        <v>884</v>
      </c>
      <c r="D72" s="59"/>
      <c r="E72" s="193"/>
      <c r="F72" s="193"/>
      <c r="G72" s="193"/>
      <c r="H72" s="192"/>
      <c r="I72" s="44"/>
    </row>
    <row r="73" spans="1:9" s="49" customFormat="1">
      <c r="A73" s="56" t="s">
        <v>293</v>
      </c>
      <c r="B73" s="65" t="s">
        <v>294</v>
      </c>
      <c r="C73" s="58" t="s">
        <v>884</v>
      </c>
      <c r="D73" s="59"/>
      <c r="E73" s="193"/>
      <c r="F73" s="193"/>
      <c r="G73" s="193"/>
      <c r="H73" s="192"/>
      <c r="I73" s="44"/>
    </row>
    <row r="74" spans="1:9" s="49" customFormat="1">
      <c r="A74" s="56" t="s">
        <v>295</v>
      </c>
      <c r="B74" s="63" t="s">
        <v>296</v>
      </c>
      <c r="C74" s="58" t="s">
        <v>884</v>
      </c>
      <c r="D74" s="59"/>
      <c r="E74" s="193"/>
      <c r="F74" s="193"/>
      <c r="G74" s="193"/>
      <c r="H74" s="192"/>
      <c r="I74" s="44"/>
    </row>
    <row r="75" spans="1:9" s="49" customFormat="1">
      <c r="A75" s="56" t="s">
        <v>297</v>
      </c>
      <c r="B75" s="63" t="s">
        <v>298</v>
      </c>
      <c r="C75" s="58" t="s">
        <v>884</v>
      </c>
      <c r="D75" s="59"/>
      <c r="E75" s="193"/>
      <c r="F75" s="193"/>
      <c r="G75" s="193"/>
      <c r="H75" s="192"/>
      <c r="I75" s="44"/>
    </row>
    <row r="76" spans="1:9" s="49" customFormat="1" ht="16.5" thickBot="1">
      <c r="A76" s="68" t="s">
        <v>299</v>
      </c>
      <c r="B76" s="69" t="s">
        <v>300</v>
      </c>
      <c r="C76" s="70" t="s">
        <v>884</v>
      </c>
      <c r="D76" s="71"/>
      <c r="E76" s="194"/>
      <c r="F76" s="194"/>
      <c r="G76" s="194"/>
      <c r="H76" s="195"/>
      <c r="I76" s="44"/>
    </row>
    <row r="77" spans="1:9" s="49" customFormat="1">
      <c r="A77" s="50" t="s">
        <v>301</v>
      </c>
      <c r="B77" s="72" t="s">
        <v>302</v>
      </c>
      <c r="C77" s="52" t="s">
        <v>884</v>
      </c>
      <c r="D77" s="53"/>
      <c r="E77" s="196"/>
      <c r="F77" s="196"/>
      <c r="G77" s="196"/>
      <c r="H77" s="191"/>
      <c r="I77" s="44"/>
    </row>
    <row r="78" spans="1:9" s="49" customFormat="1">
      <c r="A78" s="56" t="s">
        <v>303</v>
      </c>
      <c r="B78" s="63" t="s">
        <v>304</v>
      </c>
      <c r="C78" s="58" t="s">
        <v>884</v>
      </c>
      <c r="D78" s="59"/>
      <c r="E78" s="193"/>
      <c r="F78" s="193"/>
      <c r="G78" s="193"/>
      <c r="H78" s="192"/>
      <c r="I78" s="44"/>
    </row>
    <row r="79" spans="1:9" s="49" customFormat="1">
      <c r="A79" s="56" t="s">
        <v>305</v>
      </c>
      <c r="B79" s="63" t="s">
        <v>306</v>
      </c>
      <c r="C79" s="58" t="s">
        <v>884</v>
      </c>
      <c r="D79" s="59"/>
      <c r="E79" s="193"/>
      <c r="F79" s="193"/>
      <c r="G79" s="193"/>
      <c r="H79" s="192"/>
      <c r="I79" s="44"/>
    </row>
    <row r="80" spans="1:9" s="49" customFormat="1" ht="16.5" thickBot="1">
      <c r="A80" s="73" t="s">
        <v>307</v>
      </c>
      <c r="B80" s="74" t="s">
        <v>308</v>
      </c>
      <c r="C80" s="75" t="s">
        <v>884</v>
      </c>
      <c r="D80" s="76"/>
      <c r="E80" s="197"/>
      <c r="F80" s="197"/>
      <c r="G80" s="197"/>
      <c r="H80" s="198"/>
      <c r="I80" s="44"/>
    </row>
    <row r="81" spans="1:9" s="49" customFormat="1">
      <c r="A81" s="77" t="s">
        <v>309</v>
      </c>
      <c r="B81" s="51" t="s">
        <v>310</v>
      </c>
      <c r="C81" s="78" t="s">
        <v>884</v>
      </c>
      <c r="D81" s="79"/>
      <c r="E81" s="199"/>
      <c r="F81" s="199"/>
      <c r="G81" s="199"/>
      <c r="H81" s="200"/>
      <c r="I81" s="44"/>
    </row>
    <row r="82" spans="1:9" s="49" customFormat="1">
      <c r="A82" s="56" t="s">
        <v>311</v>
      </c>
      <c r="B82" s="57" t="s">
        <v>231</v>
      </c>
      <c r="C82" s="58" t="s">
        <v>884</v>
      </c>
      <c r="D82" s="59"/>
      <c r="E82" s="193"/>
      <c r="F82" s="193"/>
      <c r="G82" s="193"/>
      <c r="H82" s="192"/>
      <c r="I82" s="44"/>
    </row>
    <row r="83" spans="1:9" s="49" customFormat="1" ht="31.5">
      <c r="A83" s="56" t="s">
        <v>312</v>
      </c>
      <c r="B83" s="64" t="s">
        <v>232</v>
      </c>
      <c r="C83" s="58" t="s">
        <v>884</v>
      </c>
      <c r="D83" s="59"/>
      <c r="E83" s="193"/>
      <c r="F83" s="193"/>
      <c r="G83" s="193"/>
      <c r="H83" s="192"/>
      <c r="I83" s="44"/>
    </row>
    <row r="84" spans="1:9" s="49" customFormat="1" ht="31.5">
      <c r="A84" s="56" t="s">
        <v>313</v>
      </c>
      <c r="B84" s="64" t="s">
        <v>233</v>
      </c>
      <c r="C84" s="58" t="s">
        <v>884</v>
      </c>
      <c r="D84" s="59"/>
      <c r="E84" s="193"/>
      <c r="F84" s="193"/>
      <c r="G84" s="193"/>
      <c r="H84" s="192"/>
      <c r="I84" s="44"/>
    </row>
    <row r="85" spans="1:9" s="49" customFormat="1" ht="31.5">
      <c r="A85" s="56" t="s">
        <v>314</v>
      </c>
      <c r="B85" s="64" t="s">
        <v>234</v>
      </c>
      <c r="C85" s="58" t="s">
        <v>884</v>
      </c>
      <c r="D85" s="59"/>
      <c r="E85" s="193"/>
      <c r="F85" s="193"/>
      <c r="G85" s="193"/>
      <c r="H85" s="192"/>
      <c r="I85" s="44"/>
    </row>
    <row r="86" spans="1:9" s="49" customFormat="1">
      <c r="A86" s="56" t="s">
        <v>315</v>
      </c>
      <c r="B86" s="57" t="s">
        <v>235</v>
      </c>
      <c r="C86" s="58" t="s">
        <v>884</v>
      </c>
      <c r="D86" s="59"/>
      <c r="E86" s="193"/>
      <c r="F86" s="193"/>
      <c r="G86" s="193"/>
      <c r="H86" s="192"/>
      <c r="I86" s="44"/>
    </row>
    <row r="87" spans="1:9" s="49" customFormat="1">
      <c r="A87" s="56" t="s">
        <v>316</v>
      </c>
      <c r="B87" s="57" t="s">
        <v>236</v>
      </c>
      <c r="C87" s="58" t="s">
        <v>884</v>
      </c>
      <c r="D87" s="59"/>
      <c r="E87" s="193"/>
      <c r="F87" s="193"/>
      <c r="G87" s="193"/>
      <c r="H87" s="192"/>
      <c r="I87" s="44"/>
    </row>
    <row r="88" spans="1:9" s="49" customFormat="1">
      <c r="A88" s="56" t="s">
        <v>317</v>
      </c>
      <c r="B88" s="57" t="s">
        <v>237</v>
      </c>
      <c r="C88" s="58" t="s">
        <v>884</v>
      </c>
      <c r="D88" s="59"/>
      <c r="E88" s="193"/>
      <c r="F88" s="193"/>
      <c r="G88" s="193"/>
      <c r="H88" s="192"/>
      <c r="I88" s="44"/>
    </row>
    <row r="89" spans="1:9" s="49" customFormat="1">
      <c r="A89" s="56" t="s">
        <v>318</v>
      </c>
      <c r="B89" s="57" t="s">
        <v>239</v>
      </c>
      <c r="C89" s="58" t="s">
        <v>884</v>
      </c>
      <c r="D89" s="59"/>
      <c r="E89" s="193"/>
      <c r="F89" s="193"/>
      <c r="G89" s="193"/>
      <c r="H89" s="192"/>
      <c r="I89" s="44"/>
    </row>
    <row r="90" spans="1:9" s="49" customFormat="1">
      <c r="A90" s="56" t="s">
        <v>319</v>
      </c>
      <c r="B90" s="57" t="s">
        <v>241</v>
      </c>
      <c r="C90" s="58" t="s">
        <v>884</v>
      </c>
      <c r="D90" s="59"/>
      <c r="E90" s="193"/>
      <c r="F90" s="193"/>
      <c r="G90" s="193"/>
      <c r="H90" s="192"/>
      <c r="I90" s="44"/>
    </row>
    <row r="91" spans="1:9" s="49" customFormat="1">
      <c r="A91" s="56" t="s">
        <v>320</v>
      </c>
      <c r="B91" s="57" t="s">
        <v>243</v>
      </c>
      <c r="C91" s="58" t="s">
        <v>884</v>
      </c>
      <c r="D91" s="59"/>
      <c r="E91" s="193"/>
      <c r="F91" s="193"/>
      <c r="G91" s="193"/>
      <c r="H91" s="192"/>
      <c r="I91" s="44"/>
    </row>
    <row r="92" spans="1:9" s="49" customFormat="1" ht="31.5">
      <c r="A92" s="56" t="s">
        <v>321</v>
      </c>
      <c r="B92" s="62" t="s">
        <v>245</v>
      </c>
      <c r="C92" s="58" t="s">
        <v>884</v>
      </c>
      <c r="D92" s="59"/>
      <c r="E92" s="193"/>
      <c r="F92" s="193"/>
      <c r="G92" s="193"/>
      <c r="H92" s="192"/>
      <c r="I92" s="44"/>
    </row>
    <row r="93" spans="1:9" s="49" customFormat="1">
      <c r="A93" s="56" t="s">
        <v>322</v>
      </c>
      <c r="B93" s="64" t="s">
        <v>134</v>
      </c>
      <c r="C93" s="58" t="s">
        <v>884</v>
      </c>
      <c r="D93" s="59"/>
      <c r="E93" s="193"/>
      <c r="F93" s="193"/>
      <c r="G93" s="193"/>
      <c r="H93" s="192"/>
      <c r="I93" s="44"/>
    </row>
    <row r="94" spans="1:9" s="49" customFormat="1">
      <c r="A94" s="56" t="s">
        <v>323</v>
      </c>
      <c r="B94" s="63" t="s">
        <v>135</v>
      </c>
      <c r="C94" s="58" t="s">
        <v>884</v>
      </c>
      <c r="D94" s="59"/>
      <c r="E94" s="193"/>
      <c r="F94" s="193"/>
      <c r="G94" s="193"/>
      <c r="H94" s="192"/>
      <c r="I94" s="44"/>
    </row>
    <row r="95" spans="1:9" s="49" customFormat="1">
      <c r="A95" s="56" t="s">
        <v>324</v>
      </c>
      <c r="B95" s="57" t="s">
        <v>249</v>
      </c>
      <c r="C95" s="58" t="s">
        <v>884</v>
      </c>
      <c r="D95" s="59"/>
      <c r="E95" s="193"/>
      <c r="F95" s="193"/>
      <c r="G95" s="193"/>
      <c r="H95" s="192"/>
      <c r="I95" s="44"/>
    </row>
    <row r="96" spans="1:9" s="49" customFormat="1">
      <c r="A96" s="56" t="s">
        <v>325</v>
      </c>
      <c r="B96" s="80" t="s">
        <v>326</v>
      </c>
      <c r="C96" s="58" t="s">
        <v>884</v>
      </c>
      <c r="D96" s="59"/>
      <c r="E96" s="193"/>
      <c r="F96" s="193"/>
      <c r="G96" s="193"/>
      <c r="H96" s="192"/>
      <c r="I96" s="44"/>
    </row>
    <row r="97" spans="1:9" s="49" customFormat="1">
      <c r="A97" s="56" t="s">
        <v>28</v>
      </c>
      <c r="B97" s="62" t="s">
        <v>327</v>
      </c>
      <c r="C97" s="58" t="s">
        <v>884</v>
      </c>
      <c r="D97" s="59"/>
      <c r="E97" s="193"/>
      <c r="F97" s="193"/>
      <c r="G97" s="193"/>
      <c r="H97" s="192"/>
      <c r="I97" s="44"/>
    </row>
    <row r="98" spans="1:9" s="49" customFormat="1">
      <c r="A98" s="56" t="s">
        <v>328</v>
      </c>
      <c r="B98" s="64" t="s">
        <v>329</v>
      </c>
      <c r="C98" s="58" t="s">
        <v>884</v>
      </c>
      <c r="D98" s="59"/>
      <c r="E98" s="193"/>
      <c r="F98" s="193"/>
      <c r="G98" s="193"/>
      <c r="H98" s="192"/>
      <c r="I98" s="44"/>
    </row>
    <row r="99" spans="1:9" s="49" customFormat="1">
      <c r="A99" s="56" t="s">
        <v>330</v>
      </c>
      <c r="B99" s="64" t="s">
        <v>331</v>
      </c>
      <c r="C99" s="58" t="s">
        <v>884</v>
      </c>
      <c r="D99" s="59"/>
      <c r="E99" s="193"/>
      <c r="F99" s="193"/>
      <c r="G99" s="193"/>
      <c r="H99" s="192"/>
      <c r="I99" s="44"/>
    </row>
    <row r="100" spans="1:9" s="49" customFormat="1">
      <c r="A100" s="56" t="s">
        <v>332</v>
      </c>
      <c r="B100" s="64" t="s">
        <v>333</v>
      </c>
      <c r="C100" s="58" t="s">
        <v>884</v>
      </c>
      <c r="D100" s="59"/>
      <c r="E100" s="193"/>
      <c r="F100" s="193"/>
      <c r="G100" s="193"/>
      <c r="H100" s="192"/>
      <c r="I100" s="44"/>
    </row>
    <row r="101" spans="1:9" s="49" customFormat="1">
      <c r="A101" s="56" t="s">
        <v>334</v>
      </c>
      <c r="B101" s="66" t="s">
        <v>335</v>
      </c>
      <c r="C101" s="58" t="s">
        <v>884</v>
      </c>
      <c r="D101" s="59"/>
      <c r="E101" s="193"/>
      <c r="F101" s="193"/>
      <c r="G101" s="193"/>
      <c r="H101" s="192"/>
      <c r="I101" s="44"/>
    </row>
    <row r="102" spans="1:9" s="49" customFormat="1">
      <c r="A102" s="56" t="s">
        <v>336</v>
      </c>
      <c r="B102" s="63" t="s">
        <v>337</v>
      </c>
      <c r="C102" s="58" t="s">
        <v>884</v>
      </c>
      <c r="D102" s="59"/>
      <c r="E102" s="193"/>
      <c r="F102" s="193"/>
      <c r="G102" s="193"/>
      <c r="H102" s="192"/>
      <c r="I102" s="44"/>
    </row>
    <row r="103" spans="1:9" s="49" customFormat="1">
      <c r="A103" s="56" t="s">
        <v>29</v>
      </c>
      <c r="B103" s="65" t="s">
        <v>294</v>
      </c>
      <c r="C103" s="58" t="s">
        <v>884</v>
      </c>
      <c r="D103" s="59"/>
      <c r="E103" s="193"/>
      <c r="F103" s="193"/>
      <c r="G103" s="193"/>
      <c r="H103" s="192"/>
      <c r="I103" s="44"/>
    </row>
    <row r="104" spans="1:9" s="49" customFormat="1">
      <c r="A104" s="56" t="s">
        <v>338</v>
      </c>
      <c r="B104" s="63" t="s">
        <v>339</v>
      </c>
      <c r="C104" s="58" t="s">
        <v>884</v>
      </c>
      <c r="D104" s="59"/>
      <c r="E104" s="193"/>
      <c r="F104" s="193"/>
      <c r="G104" s="193"/>
      <c r="H104" s="192"/>
      <c r="I104" s="44"/>
    </row>
    <row r="105" spans="1:9" s="49" customFormat="1">
      <c r="A105" s="56" t="s">
        <v>340</v>
      </c>
      <c r="B105" s="63" t="s">
        <v>341</v>
      </c>
      <c r="C105" s="58" t="s">
        <v>884</v>
      </c>
      <c r="D105" s="59"/>
      <c r="E105" s="193"/>
      <c r="F105" s="193"/>
      <c r="G105" s="193"/>
      <c r="H105" s="192"/>
      <c r="I105" s="44"/>
    </row>
    <row r="106" spans="1:9" s="49" customFormat="1">
      <c r="A106" s="56" t="s">
        <v>342</v>
      </c>
      <c r="B106" s="63" t="s">
        <v>343</v>
      </c>
      <c r="C106" s="58" t="s">
        <v>884</v>
      </c>
      <c r="D106" s="59"/>
      <c r="E106" s="193"/>
      <c r="F106" s="193"/>
      <c r="G106" s="193"/>
      <c r="H106" s="192"/>
      <c r="I106" s="44"/>
    </row>
    <row r="107" spans="1:9" s="49" customFormat="1">
      <c r="A107" s="56" t="s">
        <v>344</v>
      </c>
      <c r="B107" s="66" t="s">
        <v>345</v>
      </c>
      <c r="C107" s="58" t="s">
        <v>884</v>
      </c>
      <c r="D107" s="59"/>
      <c r="E107" s="193"/>
      <c r="F107" s="193"/>
      <c r="G107" s="193"/>
      <c r="H107" s="192"/>
      <c r="I107" s="44"/>
    </row>
    <row r="108" spans="1:9" s="49" customFormat="1">
      <c r="A108" s="56" t="s">
        <v>346</v>
      </c>
      <c r="B108" s="63" t="s">
        <v>347</v>
      </c>
      <c r="C108" s="58" t="s">
        <v>884</v>
      </c>
      <c r="D108" s="59"/>
      <c r="E108" s="193"/>
      <c r="F108" s="193"/>
      <c r="G108" s="193"/>
      <c r="H108" s="192"/>
      <c r="I108" s="44"/>
    </row>
    <row r="109" spans="1:9" s="49" customFormat="1">
      <c r="A109" s="56" t="s">
        <v>348</v>
      </c>
      <c r="B109" s="80" t="s">
        <v>349</v>
      </c>
      <c r="C109" s="58" t="s">
        <v>884</v>
      </c>
      <c r="D109" s="59"/>
      <c r="E109" s="193"/>
      <c r="F109" s="193"/>
      <c r="G109" s="193"/>
      <c r="H109" s="192"/>
      <c r="I109" s="44"/>
    </row>
    <row r="110" spans="1:9" s="49" customFormat="1" ht="31.5">
      <c r="A110" s="56" t="s">
        <v>30</v>
      </c>
      <c r="B110" s="62" t="s">
        <v>350</v>
      </c>
      <c r="C110" s="58" t="s">
        <v>884</v>
      </c>
      <c r="D110" s="59"/>
      <c r="E110" s="193"/>
      <c r="F110" s="193"/>
      <c r="G110" s="193"/>
      <c r="H110" s="192"/>
      <c r="I110" s="44"/>
    </row>
    <row r="111" spans="1:9" s="49" customFormat="1" ht="31.5">
      <c r="A111" s="56" t="s">
        <v>351</v>
      </c>
      <c r="B111" s="64" t="s">
        <v>232</v>
      </c>
      <c r="C111" s="58" t="s">
        <v>884</v>
      </c>
      <c r="D111" s="59"/>
      <c r="E111" s="193"/>
      <c r="F111" s="193"/>
      <c r="G111" s="193"/>
      <c r="H111" s="192"/>
      <c r="I111" s="44"/>
    </row>
    <row r="112" spans="1:9" s="49" customFormat="1" ht="31.5">
      <c r="A112" s="56" t="s">
        <v>352</v>
      </c>
      <c r="B112" s="64" t="s">
        <v>233</v>
      </c>
      <c r="C112" s="58" t="s">
        <v>884</v>
      </c>
      <c r="D112" s="59"/>
      <c r="E112" s="193"/>
      <c r="F112" s="193"/>
      <c r="G112" s="193"/>
      <c r="H112" s="192"/>
      <c r="I112" s="44"/>
    </row>
    <row r="113" spans="1:9" s="49" customFormat="1" ht="31.5">
      <c r="A113" s="56" t="s">
        <v>353</v>
      </c>
      <c r="B113" s="64" t="s">
        <v>234</v>
      </c>
      <c r="C113" s="58" t="s">
        <v>884</v>
      </c>
      <c r="D113" s="59"/>
      <c r="E113" s="193"/>
      <c r="F113" s="193"/>
      <c r="G113" s="193"/>
      <c r="H113" s="192"/>
      <c r="I113" s="44"/>
    </row>
    <row r="114" spans="1:9" s="49" customFormat="1">
      <c r="A114" s="56" t="s">
        <v>31</v>
      </c>
      <c r="B114" s="57" t="s">
        <v>235</v>
      </c>
      <c r="C114" s="58" t="s">
        <v>884</v>
      </c>
      <c r="D114" s="59"/>
      <c r="E114" s="193"/>
      <c r="F114" s="193"/>
      <c r="G114" s="193"/>
      <c r="H114" s="192"/>
      <c r="I114" s="44"/>
    </row>
    <row r="115" spans="1:9" s="49" customFormat="1">
      <c r="A115" s="56" t="s">
        <v>32</v>
      </c>
      <c r="B115" s="57" t="s">
        <v>236</v>
      </c>
      <c r="C115" s="58" t="s">
        <v>884</v>
      </c>
      <c r="D115" s="59"/>
      <c r="E115" s="193"/>
      <c r="F115" s="193"/>
      <c r="G115" s="193"/>
      <c r="H115" s="192"/>
      <c r="I115" s="44"/>
    </row>
    <row r="116" spans="1:9" s="49" customFormat="1">
      <c r="A116" s="56" t="s">
        <v>33</v>
      </c>
      <c r="B116" s="57" t="s">
        <v>237</v>
      </c>
      <c r="C116" s="58" t="s">
        <v>884</v>
      </c>
      <c r="D116" s="59"/>
      <c r="E116" s="193"/>
      <c r="F116" s="193"/>
      <c r="G116" s="193"/>
      <c r="H116" s="192"/>
      <c r="I116" s="44"/>
    </row>
    <row r="117" spans="1:9" s="49" customFormat="1">
      <c r="A117" s="56" t="s">
        <v>354</v>
      </c>
      <c r="B117" s="57" t="s">
        <v>239</v>
      </c>
      <c r="C117" s="58" t="s">
        <v>884</v>
      </c>
      <c r="D117" s="59"/>
      <c r="E117" s="193"/>
      <c r="F117" s="193"/>
      <c r="G117" s="193"/>
      <c r="H117" s="192"/>
      <c r="I117" s="44"/>
    </row>
    <row r="118" spans="1:9" s="49" customFormat="1">
      <c r="A118" s="56" t="s">
        <v>355</v>
      </c>
      <c r="B118" s="57" t="s">
        <v>241</v>
      </c>
      <c r="C118" s="58" t="s">
        <v>884</v>
      </c>
      <c r="D118" s="59"/>
      <c r="E118" s="193"/>
      <c r="F118" s="193"/>
      <c r="G118" s="193"/>
      <c r="H118" s="192"/>
      <c r="I118" s="44"/>
    </row>
    <row r="119" spans="1:9" s="49" customFormat="1">
      <c r="A119" s="56" t="s">
        <v>356</v>
      </c>
      <c r="B119" s="57" t="s">
        <v>243</v>
      </c>
      <c r="C119" s="58" t="s">
        <v>884</v>
      </c>
      <c r="D119" s="59"/>
      <c r="E119" s="193"/>
      <c r="F119" s="193"/>
      <c r="G119" s="193"/>
      <c r="H119" s="192"/>
      <c r="I119" s="44"/>
    </row>
    <row r="120" spans="1:9" s="49" customFormat="1" ht="31.5">
      <c r="A120" s="56" t="s">
        <v>357</v>
      </c>
      <c r="B120" s="62" t="s">
        <v>245</v>
      </c>
      <c r="C120" s="58" t="s">
        <v>884</v>
      </c>
      <c r="D120" s="59"/>
      <c r="E120" s="193"/>
      <c r="F120" s="193"/>
      <c r="G120" s="193"/>
      <c r="H120" s="192"/>
      <c r="I120" s="44"/>
    </row>
    <row r="121" spans="1:9" s="49" customFormat="1">
      <c r="A121" s="56" t="s">
        <v>358</v>
      </c>
      <c r="B121" s="63" t="s">
        <v>134</v>
      </c>
      <c r="C121" s="58" t="s">
        <v>884</v>
      </c>
      <c r="D121" s="59"/>
      <c r="E121" s="193"/>
      <c r="F121" s="193"/>
      <c r="G121" s="193"/>
      <c r="H121" s="192"/>
      <c r="I121" s="44"/>
    </row>
    <row r="122" spans="1:9" s="49" customFormat="1">
      <c r="A122" s="56" t="s">
        <v>359</v>
      </c>
      <c r="B122" s="63" t="s">
        <v>135</v>
      </c>
      <c r="C122" s="58" t="s">
        <v>884</v>
      </c>
      <c r="D122" s="59"/>
      <c r="E122" s="193"/>
      <c r="F122" s="193"/>
      <c r="G122" s="193"/>
      <c r="H122" s="192"/>
      <c r="I122" s="44"/>
    </row>
    <row r="123" spans="1:9" s="49" customFormat="1">
      <c r="A123" s="56" t="s">
        <v>360</v>
      </c>
      <c r="B123" s="57" t="s">
        <v>249</v>
      </c>
      <c r="C123" s="58" t="s">
        <v>884</v>
      </c>
      <c r="D123" s="59"/>
      <c r="E123" s="193"/>
      <c r="F123" s="193"/>
      <c r="G123" s="193"/>
      <c r="H123" s="192"/>
      <c r="I123" s="44"/>
    </row>
    <row r="124" spans="1:9" s="49" customFormat="1">
      <c r="A124" s="56" t="s">
        <v>361</v>
      </c>
      <c r="B124" s="80" t="s">
        <v>362</v>
      </c>
      <c r="C124" s="58" t="s">
        <v>884</v>
      </c>
      <c r="D124" s="59"/>
      <c r="E124" s="193"/>
      <c r="F124" s="193"/>
      <c r="G124" s="193"/>
      <c r="H124" s="192"/>
      <c r="I124" s="44"/>
    </row>
    <row r="125" spans="1:9" s="49" customFormat="1">
      <c r="A125" s="56" t="s">
        <v>34</v>
      </c>
      <c r="B125" s="57" t="s">
        <v>231</v>
      </c>
      <c r="C125" s="58" t="s">
        <v>884</v>
      </c>
      <c r="D125" s="59"/>
      <c r="E125" s="193"/>
      <c r="F125" s="193"/>
      <c r="G125" s="193"/>
      <c r="H125" s="192"/>
      <c r="I125" s="44"/>
    </row>
    <row r="126" spans="1:9" s="49" customFormat="1" ht="31.5">
      <c r="A126" s="56" t="s">
        <v>363</v>
      </c>
      <c r="B126" s="64" t="s">
        <v>232</v>
      </c>
      <c r="C126" s="58" t="s">
        <v>884</v>
      </c>
      <c r="D126" s="59"/>
      <c r="E126" s="193"/>
      <c r="F126" s="193"/>
      <c r="G126" s="193"/>
      <c r="H126" s="192"/>
      <c r="I126" s="44"/>
    </row>
    <row r="127" spans="1:9" s="49" customFormat="1" ht="31.5">
      <c r="A127" s="56" t="s">
        <v>364</v>
      </c>
      <c r="B127" s="64" t="s">
        <v>233</v>
      </c>
      <c r="C127" s="58" t="s">
        <v>884</v>
      </c>
      <c r="D127" s="59"/>
      <c r="E127" s="193"/>
      <c r="F127" s="193"/>
      <c r="G127" s="193"/>
      <c r="H127" s="192"/>
      <c r="I127" s="44"/>
    </row>
    <row r="128" spans="1:9" s="49" customFormat="1" ht="31.5">
      <c r="A128" s="56" t="s">
        <v>365</v>
      </c>
      <c r="B128" s="64" t="s">
        <v>234</v>
      </c>
      <c r="C128" s="58" t="s">
        <v>884</v>
      </c>
      <c r="D128" s="59"/>
      <c r="E128" s="193"/>
      <c r="F128" s="193"/>
      <c r="G128" s="193"/>
      <c r="H128" s="192"/>
      <c r="I128" s="44"/>
    </row>
    <row r="129" spans="1:9" s="49" customFormat="1">
      <c r="A129" s="56" t="s">
        <v>35</v>
      </c>
      <c r="B129" s="65" t="s">
        <v>366</v>
      </c>
      <c r="C129" s="58" t="s">
        <v>884</v>
      </c>
      <c r="D129" s="59"/>
      <c r="E129" s="193"/>
      <c r="F129" s="193"/>
      <c r="G129" s="193"/>
      <c r="H129" s="192"/>
      <c r="I129" s="44"/>
    </row>
    <row r="130" spans="1:9" s="49" customFormat="1">
      <c r="A130" s="56" t="s">
        <v>36</v>
      </c>
      <c r="B130" s="65" t="s">
        <v>367</v>
      </c>
      <c r="C130" s="58" t="s">
        <v>884</v>
      </c>
      <c r="D130" s="59"/>
      <c r="E130" s="193"/>
      <c r="F130" s="193"/>
      <c r="G130" s="193"/>
      <c r="H130" s="192"/>
      <c r="I130" s="44"/>
    </row>
    <row r="131" spans="1:9" s="49" customFormat="1">
      <c r="A131" s="56" t="s">
        <v>37</v>
      </c>
      <c r="B131" s="65" t="s">
        <v>368</v>
      </c>
      <c r="C131" s="58" t="s">
        <v>884</v>
      </c>
      <c r="D131" s="59"/>
      <c r="E131" s="193"/>
      <c r="F131" s="193"/>
      <c r="G131" s="193"/>
      <c r="H131" s="192"/>
      <c r="I131" s="44"/>
    </row>
    <row r="132" spans="1:9" s="49" customFormat="1">
      <c r="A132" s="56" t="s">
        <v>369</v>
      </c>
      <c r="B132" s="65" t="s">
        <v>370</v>
      </c>
      <c r="C132" s="58" t="s">
        <v>884</v>
      </c>
      <c r="D132" s="59"/>
      <c r="E132" s="193"/>
      <c r="F132" s="193"/>
      <c r="G132" s="193"/>
      <c r="H132" s="192"/>
      <c r="I132" s="44"/>
    </row>
    <row r="133" spans="1:9" s="49" customFormat="1">
      <c r="A133" s="56" t="s">
        <v>371</v>
      </c>
      <c r="B133" s="65" t="s">
        <v>372</v>
      </c>
      <c r="C133" s="58" t="s">
        <v>884</v>
      </c>
      <c r="D133" s="59"/>
      <c r="E133" s="193"/>
      <c r="F133" s="193"/>
      <c r="G133" s="193"/>
      <c r="H133" s="192"/>
      <c r="I133" s="44"/>
    </row>
    <row r="134" spans="1:9" s="49" customFormat="1">
      <c r="A134" s="56" t="s">
        <v>373</v>
      </c>
      <c r="B134" s="65" t="s">
        <v>374</v>
      </c>
      <c r="C134" s="58" t="s">
        <v>884</v>
      </c>
      <c r="D134" s="59"/>
      <c r="E134" s="193"/>
      <c r="F134" s="193"/>
      <c r="G134" s="193"/>
      <c r="H134" s="192"/>
      <c r="I134" s="44"/>
    </row>
    <row r="135" spans="1:9" s="49" customFormat="1" ht="31.5">
      <c r="A135" s="56" t="s">
        <v>375</v>
      </c>
      <c r="B135" s="65" t="s">
        <v>245</v>
      </c>
      <c r="C135" s="58" t="s">
        <v>884</v>
      </c>
      <c r="D135" s="59"/>
      <c r="E135" s="193"/>
      <c r="F135" s="193"/>
      <c r="G135" s="193"/>
      <c r="H135" s="192"/>
      <c r="I135" s="44"/>
    </row>
    <row r="136" spans="1:9" s="49" customFormat="1">
      <c r="A136" s="56" t="s">
        <v>376</v>
      </c>
      <c r="B136" s="63" t="s">
        <v>377</v>
      </c>
      <c r="C136" s="58" t="s">
        <v>884</v>
      </c>
      <c r="D136" s="59"/>
      <c r="E136" s="193"/>
      <c r="F136" s="193"/>
      <c r="G136" s="193"/>
      <c r="H136" s="192"/>
      <c r="I136" s="44"/>
    </row>
    <row r="137" spans="1:9" s="49" customFormat="1">
      <c r="A137" s="56" t="s">
        <v>378</v>
      </c>
      <c r="B137" s="63" t="s">
        <v>135</v>
      </c>
      <c r="C137" s="58" t="s">
        <v>884</v>
      </c>
      <c r="D137" s="59"/>
      <c r="E137" s="193"/>
      <c r="F137" s="193"/>
      <c r="G137" s="193"/>
      <c r="H137" s="192"/>
      <c r="I137" s="44"/>
    </row>
    <row r="138" spans="1:9" s="49" customFormat="1">
      <c r="A138" s="56" t="s">
        <v>379</v>
      </c>
      <c r="B138" s="65" t="s">
        <v>380</v>
      </c>
      <c r="C138" s="58" t="s">
        <v>884</v>
      </c>
      <c r="D138" s="59"/>
      <c r="E138" s="193"/>
      <c r="F138" s="193"/>
      <c r="G138" s="193"/>
      <c r="H138" s="192"/>
      <c r="I138" s="44"/>
    </row>
    <row r="139" spans="1:9" s="49" customFormat="1">
      <c r="A139" s="56" t="s">
        <v>381</v>
      </c>
      <c r="B139" s="80" t="s">
        <v>382</v>
      </c>
      <c r="C139" s="58" t="s">
        <v>884</v>
      </c>
      <c r="D139" s="59"/>
      <c r="E139" s="193"/>
      <c r="F139" s="193"/>
      <c r="G139" s="193"/>
      <c r="H139" s="192"/>
      <c r="I139" s="44"/>
    </row>
    <row r="140" spans="1:9" s="49" customFormat="1">
      <c r="A140" s="56" t="s">
        <v>38</v>
      </c>
      <c r="B140" s="57" t="s">
        <v>231</v>
      </c>
      <c r="C140" s="58" t="s">
        <v>884</v>
      </c>
      <c r="D140" s="59"/>
      <c r="E140" s="193"/>
      <c r="F140" s="193"/>
      <c r="G140" s="193"/>
      <c r="H140" s="192"/>
      <c r="I140" s="44"/>
    </row>
    <row r="141" spans="1:9" s="49" customFormat="1" ht="31.5">
      <c r="A141" s="56" t="s">
        <v>383</v>
      </c>
      <c r="B141" s="64" t="s">
        <v>232</v>
      </c>
      <c r="C141" s="58" t="s">
        <v>884</v>
      </c>
      <c r="D141" s="59"/>
      <c r="E141" s="193"/>
      <c r="F141" s="193"/>
      <c r="G141" s="193"/>
      <c r="H141" s="192"/>
      <c r="I141" s="44"/>
    </row>
    <row r="142" spans="1:9" s="49" customFormat="1" ht="31.5">
      <c r="A142" s="56" t="s">
        <v>384</v>
      </c>
      <c r="B142" s="64" t="s">
        <v>233</v>
      </c>
      <c r="C142" s="58" t="s">
        <v>884</v>
      </c>
      <c r="D142" s="59"/>
      <c r="E142" s="193"/>
      <c r="F142" s="193"/>
      <c r="G142" s="193"/>
      <c r="H142" s="192"/>
      <c r="I142" s="44"/>
    </row>
    <row r="143" spans="1:9" s="49" customFormat="1" ht="31.5">
      <c r="A143" s="56" t="s">
        <v>385</v>
      </c>
      <c r="B143" s="64" t="s">
        <v>234</v>
      </c>
      <c r="C143" s="58" t="s">
        <v>884</v>
      </c>
      <c r="D143" s="59"/>
      <c r="E143" s="193"/>
      <c r="F143" s="193"/>
      <c r="G143" s="193"/>
      <c r="H143" s="192"/>
      <c r="I143" s="44"/>
    </row>
    <row r="144" spans="1:9" s="49" customFormat="1">
      <c r="A144" s="56" t="s">
        <v>39</v>
      </c>
      <c r="B144" s="57" t="s">
        <v>235</v>
      </c>
      <c r="C144" s="58" t="s">
        <v>884</v>
      </c>
      <c r="D144" s="59"/>
      <c r="E144" s="193"/>
      <c r="F144" s="193"/>
      <c r="G144" s="193"/>
      <c r="H144" s="192"/>
      <c r="I144" s="44"/>
    </row>
    <row r="145" spans="1:9" s="49" customFormat="1">
      <c r="A145" s="56" t="s">
        <v>40</v>
      </c>
      <c r="B145" s="57" t="s">
        <v>236</v>
      </c>
      <c r="C145" s="58" t="s">
        <v>884</v>
      </c>
      <c r="D145" s="59"/>
      <c r="E145" s="193"/>
      <c r="F145" s="193"/>
      <c r="G145" s="193"/>
      <c r="H145" s="192"/>
      <c r="I145" s="44"/>
    </row>
    <row r="146" spans="1:9" s="49" customFormat="1">
      <c r="A146" s="56" t="s">
        <v>41</v>
      </c>
      <c r="B146" s="57" t="s">
        <v>237</v>
      </c>
      <c r="C146" s="58" t="s">
        <v>884</v>
      </c>
      <c r="D146" s="59"/>
      <c r="E146" s="193"/>
      <c r="F146" s="193"/>
      <c r="G146" s="193"/>
      <c r="H146" s="192"/>
      <c r="I146" s="44"/>
    </row>
    <row r="147" spans="1:9" s="49" customFormat="1">
      <c r="A147" s="56" t="s">
        <v>386</v>
      </c>
      <c r="B147" s="62" t="s">
        <v>239</v>
      </c>
      <c r="C147" s="58" t="s">
        <v>884</v>
      </c>
      <c r="D147" s="59"/>
      <c r="E147" s="193"/>
      <c r="F147" s="193"/>
      <c r="G147" s="193"/>
      <c r="H147" s="192"/>
      <c r="I147" s="44"/>
    </row>
    <row r="148" spans="1:9" s="49" customFormat="1">
      <c r="A148" s="56" t="s">
        <v>387</v>
      </c>
      <c r="B148" s="57" t="s">
        <v>241</v>
      </c>
      <c r="C148" s="58" t="s">
        <v>884</v>
      </c>
      <c r="D148" s="59"/>
      <c r="E148" s="193"/>
      <c r="F148" s="193"/>
      <c r="G148" s="193"/>
      <c r="H148" s="192"/>
      <c r="I148" s="44"/>
    </row>
    <row r="149" spans="1:9" s="49" customFormat="1">
      <c r="A149" s="56" t="s">
        <v>388</v>
      </c>
      <c r="B149" s="57" t="s">
        <v>243</v>
      </c>
      <c r="C149" s="58" t="s">
        <v>884</v>
      </c>
      <c r="D149" s="59"/>
      <c r="E149" s="193"/>
      <c r="F149" s="193"/>
      <c r="G149" s="193"/>
      <c r="H149" s="192"/>
      <c r="I149" s="44"/>
    </row>
    <row r="150" spans="1:9" s="49" customFormat="1" ht="31.5">
      <c r="A150" s="56" t="s">
        <v>389</v>
      </c>
      <c r="B150" s="62" t="s">
        <v>245</v>
      </c>
      <c r="C150" s="58" t="s">
        <v>884</v>
      </c>
      <c r="D150" s="59"/>
      <c r="E150" s="193"/>
      <c r="F150" s="193"/>
      <c r="G150" s="193"/>
      <c r="H150" s="192"/>
      <c r="I150" s="44"/>
    </row>
    <row r="151" spans="1:9" s="49" customFormat="1">
      <c r="A151" s="56" t="s">
        <v>390</v>
      </c>
      <c r="B151" s="63" t="s">
        <v>134</v>
      </c>
      <c r="C151" s="58" t="s">
        <v>884</v>
      </c>
      <c r="D151" s="59"/>
      <c r="E151" s="193"/>
      <c r="F151" s="193"/>
      <c r="G151" s="193"/>
      <c r="H151" s="192"/>
      <c r="I151" s="44"/>
    </row>
    <row r="152" spans="1:9" s="49" customFormat="1">
      <c r="A152" s="56" t="s">
        <v>391</v>
      </c>
      <c r="B152" s="63" t="s">
        <v>135</v>
      </c>
      <c r="C152" s="58" t="s">
        <v>884</v>
      </c>
      <c r="D152" s="59"/>
      <c r="E152" s="193"/>
      <c r="F152" s="193"/>
      <c r="G152" s="193"/>
      <c r="H152" s="192"/>
      <c r="I152" s="44"/>
    </row>
    <row r="153" spans="1:9" s="49" customFormat="1">
      <c r="A153" s="56" t="s">
        <v>392</v>
      </c>
      <c r="B153" s="57" t="s">
        <v>249</v>
      </c>
      <c r="C153" s="58" t="s">
        <v>884</v>
      </c>
      <c r="D153" s="59"/>
      <c r="E153" s="193"/>
      <c r="F153" s="193"/>
      <c r="G153" s="193"/>
      <c r="H153" s="192"/>
      <c r="I153" s="44"/>
    </row>
    <row r="154" spans="1:9" s="49" customFormat="1">
      <c r="A154" s="56" t="s">
        <v>393</v>
      </c>
      <c r="B154" s="80" t="s">
        <v>394</v>
      </c>
      <c r="C154" s="58" t="s">
        <v>884</v>
      </c>
      <c r="D154" s="59"/>
      <c r="E154" s="193"/>
      <c r="F154" s="193"/>
      <c r="G154" s="193"/>
      <c r="H154" s="192"/>
      <c r="I154" s="44"/>
    </row>
    <row r="155" spans="1:9" s="49" customFormat="1">
      <c r="A155" s="56" t="s">
        <v>42</v>
      </c>
      <c r="B155" s="65" t="s">
        <v>395</v>
      </c>
      <c r="C155" s="58" t="s">
        <v>884</v>
      </c>
      <c r="D155" s="59"/>
      <c r="E155" s="193"/>
      <c r="F155" s="193"/>
      <c r="G155" s="193"/>
      <c r="H155" s="192"/>
      <c r="I155" s="44"/>
    </row>
    <row r="156" spans="1:9" s="49" customFormat="1">
      <c r="A156" s="56" t="s">
        <v>43</v>
      </c>
      <c r="B156" s="65" t="s">
        <v>396</v>
      </c>
      <c r="C156" s="58" t="s">
        <v>884</v>
      </c>
      <c r="D156" s="59"/>
      <c r="E156" s="193"/>
      <c r="F156" s="193"/>
      <c r="G156" s="193"/>
      <c r="H156" s="192"/>
      <c r="I156" s="44"/>
    </row>
    <row r="157" spans="1:9" s="49" customFormat="1">
      <c r="A157" s="56" t="s">
        <v>44</v>
      </c>
      <c r="B157" s="65" t="s">
        <v>397</v>
      </c>
      <c r="C157" s="58" t="s">
        <v>884</v>
      </c>
      <c r="D157" s="59"/>
      <c r="E157" s="193"/>
      <c r="F157" s="193"/>
      <c r="G157" s="193"/>
      <c r="H157" s="192"/>
      <c r="I157" s="44"/>
    </row>
    <row r="158" spans="1:9" s="49" customFormat="1" ht="16.5" thickBot="1">
      <c r="A158" s="73" t="s">
        <v>45</v>
      </c>
      <c r="B158" s="65" t="s">
        <v>398</v>
      </c>
      <c r="C158" s="75" t="s">
        <v>884</v>
      </c>
      <c r="D158" s="76"/>
      <c r="E158" s="197"/>
      <c r="F158" s="197"/>
      <c r="G158" s="197"/>
      <c r="H158" s="198"/>
      <c r="I158" s="44"/>
    </row>
    <row r="159" spans="1:9" s="49" customFormat="1">
      <c r="A159" s="50" t="s">
        <v>399</v>
      </c>
      <c r="B159" s="51" t="s">
        <v>302</v>
      </c>
      <c r="C159" s="52" t="s">
        <v>400</v>
      </c>
      <c r="D159" s="53"/>
      <c r="E159" s="196"/>
      <c r="F159" s="196"/>
      <c r="G159" s="196"/>
      <c r="H159" s="191"/>
      <c r="I159" s="44"/>
    </row>
    <row r="160" spans="1:9" s="49" customFormat="1" ht="31.5">
      <c r="A160" s="56" t="s">
        <v>46</v>
      </c>
      <c r="B160" s="65" t="s">
        <v>401</v>
      </c>
      <c r="C160" s="58" t="s">
        <v>884</v>
      </c>
      <c r="D160" s="59"/>
      <c r="E160" s="193"/>
      <c r="F160" s="193"/>
      <c r="G160" s="193"/>
      <c r="H160" s="192"/>
      <c r="I160" s="44"/>
    </row>
    <row r="161" spans="1:9" s="49" customFormat="1">
      <c r="A161" s="56" t="s">
        <v>47</v>
      </c>
      <c r="B161" s="65" t="s">
        <v>402</v>
      </c>
      <c r="C161" s="58" t="s">
        <v>884</v>
      </c>
      <c r="D161" s="59"/>
      <c r="E161" s="193"/>
      <c r="F161" s="193"/>
      <c r="G161" s="193"/>
      <c r="H161" s="192"/>
      <c r="I161" s="44"/>
    </row>
    <row r="162" spans="1:9" s="49" customFormat="1">
      <c r="A162" s="56" t="s">
        <v>403</v>
      </c>
      <c r="B162" s="64" t="s">
        <v>404</v>
      </c>
      <c r="C162" s="58" t="s">
        <v>884</v>
      </c>
      <c r="D162" s="59"/>
      <c r="E162" s="193"/>
      <c r="F162" s="193"/>
      <c r="G162" s="193"/>
      <c r="H162" s="192"/>
      <c r="I162" s="44"/>
    </row>
    <row r="163" spans="1:9" s="49" customFormat="1">
      <c r="A163" s="56" t="s">
        <v>48</v>
      </c>
      <c r="B163" s="65" t="s">
        <v>405</v>
      </c>
      <c r="C163" s="58" t="s">
        <v>884</v>
      </c>
      <c r="D163" s="59"/>
      <c r="E163" s="193"/>
      <c r="F163" s="193"/>
      <c r="G163" s="193"/>
      <c r="H163" s="192"/>
      <c r="I163" s="44"/>
    </row>
    <row r="164" spans="1:9" s="49" customFormat="1">
      <c r="A164" s="68" t="s">
        <v>406</v>
      </c>
      <c r="B164" s="64" t="s">
        <v>407</v>
      </c>
      <c r="C164" s="58" t="s">
        <v>884</v>
      </c>
      <c r="D164" s="71"/>
      <c r="E164" s="194"/>
      <c r="F164" s="194"/>
      <c r="G164" s="194"/>
      <c r="H164" s="195"/>
      <c r="I164" s="44"/>
    </row>
    <row r="165" spans="1:9" s="49" customFormat="1" ht="32.25" thickBot="1">
      <c r="A165" s="73" t="s">
        <v>49</v>
      </c>
      <c r="B165" s="81" t="s">
        <v>408</v>
      </c>
      <c r="C165" s="75" t="s">
        <v>400</v>
      </c>
      <c r="D165" s="76"/>
      <c r="E165" s="197"/>
      <c r="F165" s="197"/>
      <c r="G165" s="197"/>
      <c r="H165" s="198"/>
      <c r="I165" s="44"/>
    </row>
    <row r="166" spans="1:9" s="49" customFormat="1" ht="19.5" thickBot="1">
      <c r="A166" s="390" t="s">
        <v>409</v>
      </c>
      <c r="B166" s="391"/>
      <c r="C166" s="391"/>
      <c r="D166" s="391"/>
      <c r="E166" s="391"/>
      <c r="F166" s="391"/>
      <c r="G166" s="391"/>
      <c r="H166" s="392"/>
      <c r="I166" s="44"/>
    </row>
    <row r="167" spans="1:9" s="49" customFormat="1">
      <c r="A167" s="77" t="s">
        <v>410</v>
      </c>
      <c r="B167" s="82" t="s">
        <v>411</v>
      </c>
      <c r="C167" s="78" t="s">
        <v>884</v>
      </c>
      <c r="D167" s="79"/>
      <c r="E167" s="199"/>
      <c r="F167" s="199"/>
      <c r="G167" s="199"/>
      <c r="H167" s="200"/>
      <c r="I167" s="44"/>
    </row>
    <row r="168" spans="1:9" s="49" customFormat="1">
      <c r="A168" s="56" t="s">
        <v>50</v>
      </c>
      <c r="B168" s="57" t="s">
        <v>231</v>
      </c>
      <c r="C168" s="58" t="s">
        <v>884</v>
      </c>
      <c r="D168" s="59"/>
      <c r="E168" s="193"/>
      <c r="F168" s="193"/>
      <c r="G168" s="193"/>
      <c r="H168" s="192"/>
      <c r="I168" s="44"/>
    </row>
    <row r="169" spans="1:9" s="49" customFormat="1" ht="31.5">
      <c r="A169" s="56" t="s">
        <v>412</v>
      </c>
      <c r="B169" s="64" t="s">
        <v>232</v>
      </c>
      <c r="C169" s="58" t="s">
        <v>884</v>
      </c>
      <c r="D169" s="59"/>
      <c r="E169" s="193"/>
      <c r="F169" s="193"/>
      <c r="G169" s="193"/>
      <c r="H169" s="192"/>
      <c r="I169" s="44"/>
    </row>
    <row r="170" spans="1:9" s="49" customFormat="1" ht="31.5">
      <c r="A170" s="56" t="s">
        <v>413</v>
      </c>
      <c r="B170" s="64" t="s">
        <v>233</v>
      </c>
      <c r="C170" s="58" t="s">
        <v>884</v>
      </c>
      <c r="D170" s="59"/>
      <c r="E170" s="193"/>
      <c r="F170" s="193"/>
      <c r="G170" s="193"/>
      <c r="H170" s="192"/>
      <c r="I170" s="44"/>
    </row>
    <row r="171" spans="1:9" s="49" customFormat="1" ht="31.5">
      <c r="A171" s="56" t="s">
        <v>414</v>
      </c>
      <c r="B171" s="64" t="s">
        <v>234</v>
      </c>
      <c r="C171" s="58" t="s">
        <v>884</v>
      </c>
      <c r="D171" s="59"/>
      <c r="E171" s="193"/>
      <c r="F171" s="193"/>
      <c r="G171" s="193"/>
      <c r="H171" s="192"/>
      <c r="I171" s="44"/>
    </row>
    <row r="172" spans="1:9" s="49" customFormat="1">
      <c r="A172" s="56" t="s">
        <v>51</v>
      </c>
      <c r="B172" s="57" t="s">
        <v>235</v>
      </c>
      <c r="C172" s="58" t="s">
        <v>884</v>
      </c>
      <c r="D172" s="59"/>
      <c r="E172" s="193"/>
      <c r="F172" s="193"/>
      <c r="G172" s="193"/>
      <c r="H172" s="192"/>
      <c r="I172" s="44"/>
    </row>
    <row r="173" spans="1:9" s="49" customFormat="1">
      <c r="A173" s="56" t="s">
        <v>52</v>
      </c>
      <c r="B173" s="57" t="s">
        <v>236</v>
      </c>
      <c r="C173" s="58" t="s">
        <v>884</v>
      </c>
      <c r="D173" s="59"/>
      <c r="E173" s="193"/>
      <c r="F173" s="193"/>
      <c r="G173" s="193"/>
      <c r="H173" s="192"/>
      <c r="I173" s="44"/>
    </row>
    <row r="174" spans="1:9" s="49" customFormat="1">
      <c r="A174" s="56" t="s">
        <v>53</v>
      </c>
      <c r="B174" s="57" t="s">
        <v>237</v>
      </c>
      <c r="C174" s="58" t="s">
        <v>884</v>
      </c>
      <c r="D174" s="59"/>
      <c r="E174" s="193"/>
      <c r="F174" s="193"/>
      <c r="G174" s="193"/>
      <c r="H174" s="192"/>
      <c r="I174" s="44"/>
    </row>
    <row r="175" spans="1:9" s="49" customFormat="1">
      <c r="A175" s="56" t="s">
        <v>415</v>
      </c>
      <c r="B175" s="57" t="s">
        <v>239</v>
      </c>
      <c r="C175" s="58" t="s">
        <v>884</v>
      </c>
      <c r="D175" s="59"/>
      <c r="E175" s="193"/>
      <c r="F175" s="193"/>
      <c r="G175" s="193"/>
      <c r="H175" s="192"/>
      <c r="I175" s="44"/>
    </row>
    <row r="176" spans="1:9" s="49" customFormat="1">
      <c r="A176" s="56" t="s">
        <v>416</v>
      </c>
      <c r="B176" s="57" t="s">
        <v>241</v>
      </c>
      <c r="C176" s="58" t="s">
        <v>884</v>
      </c>
      <c r="D176" s="59"/>
      <c r="E176" s="193"/>
      <c r="F176" s="193"/>
      <c r="G176" s="193"/>
      <c r="H176" s="192"/>
      <c r="I176" s="44"/>
    </row>
    <row r="177" spans="1:9" s="49" customFormat="1">
      <c r="A177" s="56" t="s">
        <v>417</v>
      </c>
      <c r="B177" s="57" t="s">
        <v>243</v>
      </c>
      <c r="C177" s="58" t="s">
        <v>884</v>
      </c>
      <c r="D177" s="59"/>
      <c r="E177" s="193"/>
      <c r="F177" s="193"/>
      <c r="G177" s="193"/>
      <c r="H177" s="192"/>
      <c r="I177" s="44"/>
    </row>
    <row r="178" spans="1:9" s="49" customFormat="1" ht="31.5">
      <c r="A178" s="56" t="s">
        <v>418</v>
      </c>
      <c r="B178" s="62" t="s">
        <v>245</v>
      </c>
      <c r="C178" s="58" t="s">
        <v>884</v>
      </c>
      <c r="D178" s="59"/>
      <c r="E178" s="193"/>
      <c r="F178" s="193"/>
      <c r="G178" s="193"/>
      <c r="H178" s="192"/>
      <c r="I178" s="44"/>
    </row>
    <row r="179" spans="1:9" s="49" customFormat="1">
      <c r="A179" s="56" t="s">
        <v>419</v>
      </c>
      <c r="B179" s="63" t="s">
        <v>134</v>
      </c>
      <c r="C179" s="58" t="s">
        <v>884</v>
      </c>
      <c r="D179" s="59"/>
      <c r="E179" s="193"/>
      <c r="F179" s="193"/>
      <c r="G179" s="193"/>
      <c r="H179" s="192"/>
      <c r="I179" s="44"/>
    </row>
    <row r="180" spans="1:9" s="49" customFormat="1">
      <c r="A180" s="56" t="s">
        <v>420</v>
      </c>
      <c r="B180" s="63" t="s">
        <v>135</v>
      </c>
      <c r="C180" s="58" t="s">
        <v>884</v>
      </c>
      <c r="D180" s="59"/>
      <c r="E180" s="193"/>
      <c r="F180" s="193"/>
      <c r="G180" s="193"/>
      <c r="H180" s="192"/>
      <c r="I180" s="44"/>
    </row>
    <row r="181" spans="1:9" s="49" customFormat="1" ht="31.5">
      <c r="A181" s="56" t="s">
        <v>421</v>
      </c>
      <c r="B181" s="65" t="s">
        <v>422</v>
      </c>
      <c r="C181" s="58" t="s">
        <v>884</v>
      </c>
      <c r="D181" s="59"/>
      <c r="E181" s="193"/>
      <c r="F181" s="193"/>
      <c r="G181" s="193"/>
      <c r="H181" s="192"/>
      <c r="I181" s="44"/>
    </row>
    <row r="182" spans="1:9" s="49" customFormat="1">
      <c r="A182" s="56" t="s">
        <v>423</v>
      </c>
      <c r="B182" s="64" t="s">
        <v>424</v>
      </c>
      <c r="C182" s="58" t="s">
        <v>884</v>
      </c>
      <c r="D182" s="59"/>
      <c r="E182" s="193"/>
      <c r="F182" s="193"/>
      <c r="G182" s="193"/>
      <c r="H182" s="192"/>
      <c r="I182" s="44"/>
    </row>
    <row r="183" spans="1:9" s="49" customFormat="1">
      <c r="A183" s="56" t="s">
        <v>425</v>
      </c>
      <c r="B183" s="64" t="s">
        <v>426</v>
      </c>
      <c r="C183" s="58" t="s">
        <v>884</v>
      </c>
      <c r="D183" s="59"/>
      <c r="E183" s="193"/>
      <c r="F183" s="193"/>
      <c r="G183" s="193"/>
      <c r="H183" s="192"/>
      <c r="I183" s="44"/>
    </row>
    <row r="184" spans="1:9" s="49" customFormat="1">
      <c r="A184" s="56" t="s">
        <v>427</v>
      </c>
      <c r="B184" s="57" t="s">
        <v>249</v>
      </c>
      <c r="C184" s="58" t="s">
        <v>884</v>
      </c>
      <c r="D184" s="59"/>
      <c r="E184" s="193"/>
      <c r="F184" s="193"/>
      <c r="G184" s="193"/>
      <c r="H184" s="192"/>
      <c r="I184" s="44"/>
    </row>
    <row r="185" spans="1:9" s="49" customFormat="1">
      <c r="A185" s="56" t="s">
        <v>428</v>
      </c>
      <c r="B185" s="80" t="s">
        <v>429</v>
      </c>
      <c r="C185" s="58" t="s">
        <v>884</v>
      </c>
      <c r="D185" s="59"/>
      <c r="E185" s="193"/>
      <c r="F185" s="193"/>
      <c r="G185" s="193"/>
      <c r="H185" s="192"/>
      <c r="I185" s="44"/>
    </row>
    <row r="186" spans="1:9" s="49" customFormat="1">
      <c r="A186" s="56" t="s">
        <v>430</v>
      </c>
      <c r="B186" s="65" t="s">
        <v>431</v>
      </c>
      <c r="C186" s="58" t="s">
        <v>884</v>
      </c>
      <c r="D186" s="59"/>
      <c r="E186" s="193"/>
      <c r="F186" s="193"/>
      <c r="G186" s="193"/>
      <c r="H186" s="192"/>
      <c r="I186" s="44"/>
    </row>
    <row r="187" spans="1:9" s="49" customFormat="1">
      <c r="A187" s="56" t="s">
        <v>432</v>
      </c>
      <c r="B187" s="65" t="s">
        <v>433</v>
      </c>
      <c r="C187" s="58" t="s">
        <v>884</v>
      </c>
      <c r="D187" s="59"/>
      <c r="E187" s="193"/>
      <c r="F187" s="193"/>
      <c r="G187" s="193"/>
      <c r="H187" s="192"/>
      <c r="I187" s="44"/>
    </row>
    <row r="188" spans="1:9" s="49" customFormat="1">
      <c r="A188" s="56" t="s">
        <v>434</v>
      </c>
      <c r="B188" s="64" t="s">
        <v>435</v>
      </c>
      <c r="C188" s="58" t="s">
        <v>884</v>
      </c>
      <c r="D188" s="59"/>
      <c r="E188" s="193"/>
      <c r="F188" s="193"/>
      <c r="G188" s="193"/>
      <c r="H188" s="192"/>
      <c r="I188" s="44"/>
    </row>
    <row r="189" spans="1:9" s="49" customFormat="1">
      <c r="A189" s="56" t="s">
        <v>436</v>
      </c>
      <c r="B189" s="64" t="s">
        <v>437</v>
      </c>
      <c r="C189" s="58" t="s">
        <v>884</v>
      </c>
      <c r="D189" s="59"/>
      <c r="E189" s="193"/>
      <c r="F189" s="193"/>
      <c r="G189" s="193"/>
      <c r="H189" s="192"/>
      <c r="I189" s="44"/>
    </row>
    <row r="190" spans="1:9" s="49" customFormat="1">
      <c r="A190" s="56" t="s">
        <v>438</v>
      </c>
      <c r="B190" s="64" t="s">
        <v>439</v>
      </c>
      <c r="C190" s="58" t="s">
        <v>884</v>
      </c>
      <c r="D190" s="59"/>
      <c r="E190" s="193"/>
      <c r="F190" s="193"/>
      <c r="G190" s="193"/>
      <c r="H190" s="192"/>
      <c r="I190" s="44"/>
    </row>
    <row r="191" spans="1:9" s="49" customFormat="1" ht="31.5">
      <c r="A191" s="56" t="s">
        <v>440</v>
      </c>
      <c r="B191" s="65" t="s">
        <v>441</v>
      </c>
      <c r="C191" s="58" t="s">
        <v>884</v>
      </c>
      <c r="D191" s="59"/>
      <c r="E191" s="193"/>
      <c r="F191" s="193"/>
      <c r="G191" s="193"/>
      <c r="H191" s="192"/>
      <c r="I191" s="44"/>
    </row>
    <row r="192" spans="1:9" s="49" customFormat="1" ht="31.5">
      <c r="A192" s="56" t="s">
        <v>442</v>
      </c>
      <c r="B192" s="65" t="s">
        <v>443</v>
      </c>
      <c r="C192" s="58" t="s">
        <v>884</v>
      </c>
      <c r="D192" s="59"/>
      <c r="E192" s="193"/>
      <c r="F192" s="193"/>
      <c r="G192" s="193"/>
      <c r="H192" s="192"/>
      <c r="I192" s="44"/>
    </row>
    <row r="193" spans="1:9" s="49" customFormat="1">
      <c r="A193" s="56" t="s">
        <v>444</v>
      </c>
      <c r="B193" s="65" t="s">
        <v>445</v>
      </c>
      <c r="C193" s="58" t="s">
        <v>884</v>
      </c>
      <c r="D193" s="59"/>
      <c r="E193" s="193"/>
      <c r="F193" s="193"/>
      <c r="G193" s="193"/>
      <c r="H193" s="192"/>
      <c r="I193" s="44"/>
    </row>
    <row r="194" spans="1:9" s="49" customFormat="1">
      <c r="A194" s="56" t="s">
        <v>446</v>
      </c>
      <c r="B194" s="65" t="s">
        <v>447</v>
      </c>
      <c r="C194" s="58" t="s">
        <v>884</v>
      </c>
      <c r="D194" s="59"/>
      <c r="E194" s="193"/>
      <c r="F194" s="193"/>
      <c r="G194" s="193"/>
      <c r="H194" s="192"/>
      <c r="I194" s="44"/>
    </row>
    <row r="195" spans="1:9" s="49" customFormat="1">
      <c r="A195" s="56" t="s">
        <v>448</v>
      </c>
      <c r="B195" s="65" t="s">
        <v>449</v>
      </c>
      <c r="C195" s="58" t="s">
        <v>884</v>
      </c>
      <c r="D195" s="59"/>
      <c r="E195" s="193"/>
      <c r="F195" s="193"/>
      <c r="G195" s="193"/>
      <c r="H195" s="192"/>
      <c r="I195" s="44"/>
    </row>
    <row r="196" spans="1:9" s="49" customFormat="1">
      <c r="A196" s="56" t="s">
        <v>450</v>
      </c>
      <c r="B196" s="65" t="s">
        <v>451</v>
      </c>
      <c r="C196" s="58" t="s">
        <v>884</v>
      </c>
      <c r="D196" s="59"/>
      <c r="E196" s="193"/>
      <c r="F196" s="193"/>
      <c r="G196" s="193"/>
      <c r="H196" s="192"/>
      <c r="I196" s="44"/>
    </row>
    <row r="197" spans="1:9" s="49" customFormat="1">
      <c r="A197" s="56" t="s">
        <v>452</v>
      </c>
      <c r="B197" s="64" t="s">
        <v>453</v>
      </c>
      <c r="C197" s="58" t="s">
        <v>884</v>
      </c>
      <c r="D197" s="59"/>
      <c r="E197" s="193"/>
      <c r="F197" s="193"/>
      <c r="G197" s="193"/>
      <c r="H197" s="192"/>
      <c r="I197" s="44"/>
    </row>
    <row r="198" spans="1:9" s="49" customFormat="1">
      <c r="A198" s="56" t="s">
        <v>454</v>
      </c>
      <c r="B198" s="65" t="s">
        <v>455</v>
      </c>
      <c r="C198" s="58" t="s">
        <v>884</v>
      </c>
      <c r="D198" s="59"/>
      <c r="E198" s="193"/>
      <c r="F198" s="193"/>
      <c r="G198" s="193"/>
      <c r="H198" s="192"/>
      <c r="I198" s="44"/>
    </row>
    <row r="199" spans="1:9" s="49" customFormat="1">
      <c r="A199" s="56" t="s">
        <v>456</v>
      </c>
      <c r="B199" s="65" t="s">
        <v>457</v>
      </c>
      <c r="C199" s="58" t="s">
        <v>884</v>
      </c>
      <c r="D199" s="59"/>
      <c r="E199" s="193"/>
      <c r="F199" s="193"/>
      <c r="G199" s="193"/>
      <c r="H199" s="192"/>
      <c r="I199" s="44"/>
    </row>
    <row r="200" spans="1:9" s="49" customFormat="1">
      <c r="A200" s="56" t="s">
        <v>458</v>
      </c>
      <c r="B200" s="65" t="s">
        <v>459</v>
      </c>
      <c r="C200" s="58" t="s">
        <v>884</v>
      </c>
      <c r="D200" s="59"/>
      <c r="E200" s="193"/>
      <c r="F200" s="193"/>
      <c r="G200" s="193"/>
      <c r="H200" s="192"/>
      <c r="I200" s="44"/>
    </row>
    <row r="201" spans="1:9" s="49" customFormat="1" ht="31.5">
      <c r="A201" s="56" t="s">
        <v>460</v>
      </c>
      <c r="B201" s="65" t="s">
        <v>461</v>
      </c>
      <c r="C201" s="58" t="s">
        <v>884</v>
      </c>
      <c r="D201" s="59"/>
      <c r="E201" s="193"/>
      <c r="F201" s="193"/>
      <c r="G201" s="193"/>
      <c r="H201" s="192"/>
      <c r="I201" s="44"/>
    </row>
    <row r="202" spans="1:9" s="49" customFormat="1">
      <c r="A202" s="56" t="s">
        <v>462</v>
      </c>
      <c r="B202" s="65" t="s">
        <v>463</v>
      </c>
      <c r="C202" s="58" t="s">
        <v>884</v>
      </c>
      <c r="D202" s="59"/>
      <c r="E202" s="193"/>
      <c r="F202" s="193"/>
      <c r="G202" s="193"/>
      <c r="H202" s="192"/>
      <c r="I202" s="44"/>
    </row>
    <row r="203" spans="1:9" s="49" customFormat="1">
      <c r="A203" s="56" t="s">
        <v>464</v>
      </c>
      <c r="B203" s="80" t="s">
        <v>465</v>
      </c>
      <c r="C203" s="58" t="s">
        <v>884</v>
      </c>
      <c r="D203" s="59"/>
      <c r="E203" s="193"/>
      <c r="F203" s="193"/>
      <c r="G203" s="193"/>
      <c r="H203" s="192"/>
      <c r="I203" s="44"/>
    </row>
    <row r="204" spans="1:9" s="49" customFormat="1">
      <c r="A204" s="56" t="s">
        <v>466</v>
      </c>
      <c r="B204" s="65" t="s">
        <v>467</v>
      </c>
      <c r="C204" s="58" t="s">
        <v>884</v>
      </c>
      <c r="D204" s="59"/>
      <c r="E204" s="193"/>
      <c r="F204" s="193"/>
      <c r="G204" s="193"/>
      <c r="H204" s="192"/>
      <c r="I204" s="44"/>
    </row>
    <row r="205" spans="1:9" s="49" customFormat="1">
      <c r="A205" s="56" t="s">
        <v>468</v>
      </c>
      <c r="B205" s="65" t="s">
        <v>469</v>
      </c>
      <c r="C205" s="58" t="s">
        <v>884</v>
      </c>
      <c r="D205" s="59"/>
      <c r="E205" s="193"/>
      <c r="F205" s="193"/>
      <c r="G205" s="193"/>
      <c r="H205" s="192"/>
      <c r="I205" s="44"/>
    </row>
    <row r="206" spans="1:9" s="49" customFormat="1" ht="31.5">
      <c r="A206" s="56" t="s">
        <v>470</v>
      </c>
      <c r="B206" s="64" t="s">
        <v>471</v>
      </c>
      <c r="C206" s="58" t="s">
        <v>884</v>
      </c>
      <c r="D206" s="59"/>
      <c r="E206" s="193"/>
      <c r="F206" s="193"/>
      <c r="G206" s="193"/>
      <c r="H206" s="192"/>
      <c r="I206" s="44"/>
    </row>
    <row r="207" spans="1:9" s="49" customFormat="1">
      <c r="A207" s="56" t="s">
        <v>472</v>
      </c>
      <c r="B207" s="66" t="s">
        <v>179</v>
      </c>
      <c r="C207" s="58" t="s">
        <v>884</v>
      </c>
      <c r="D207" s="59"/>
      <c r="E207" s="193"/>
      <c r="F207" s="193"/>
      <c r="G207" s="193"/>
      <c r="H207" s="192"/>
      <c r="I207" s="44"/>
    </row>
    <row r="208" spans="1:9" s="49" customFormat="1">
      <c r="A208" s="56" t="s">
        <v>473</v>
      </c>
      <c r="B208" s="66" t="s">
        <v>183</v>
      </c>
      <c r="C208" s="58" t="s">
        <v>884</v>
      </c>
      <c r="D208" s="59"/>
      <c r="E208" s="193"/>
      <c r="F208" s="193"/>
      <c r="G208" s="193"/>
      <c r="H208" s="192"/>
      <c r="I208" s="44"/>
    </row>
    <row r="209" spans="1:9" s="49" customFormat="1">
      <c r="A209" s="56" t="s">
        <v>474</v>
      </c>
      <c r="B209" s="65" t="s">
        <v>475</v>
      </c>
      <c r="C209" s="58" t="s">
        <v>884</v>
      </c>
      <c r="D209" s="59"/>
      <c r="E209" s="193"/>
      <c r="F209" s="193"/>
      <c r="G209" s="193"/>
      <c r="H209" s="192"/>
      <c r="I209" s="44"/>
    </row>
    <row r="210" spans="1:9" s="49" customFormat="1">
      <c r="A210" s="56" t="s">
        <v>476</v>
      </c>
      <c r="B210" s="80" t="s">
        <v>477</v>
      </c>
      <c r="C210" s="58" t="s">
        <v>884</v>
      </c>
      <c r="D210" s="59"/>
      <c r="E210" s="193"/>
      <c r="F210" s="193"/>
      <c r="G210" s="193"/>
      <c r="H210" s="192"/>
      <c r="I210" s="44"/>
    </row>
    <row r="211" spans="1:9" s="49" customFormat="1">
      <c r="A211" s="56" t="s">
        <v>478</v>
      </c>
      <c r="B211" s="65" t="s">
        <v>479</v>
      </c>
      <c r="C211" s="58" t="s">
        <v>884</v>
      </c>
      <c r="D211" s="59"/>
      <c r="E211" s="193"/>
      <c r="F211" s="193"/>
      <c r="G211" s="193"/>
      <c r="H211" s="192"/>
      <c r="I211" s="44"/>
    </row>
    <row r="212" spans="1:9" s="49" customFormat="1">
      <c r="A212" s="56" t="s">
        <v>480</v>
      </c>
      <c r="B212" s="64" t="s">
        <v>481</v>
      </c>
      <c r="C212" s="58" t="s">
        <v>884</v>
      </c>
      <c r="D212" s="59"/>
      <c r="E212" s="193"/>
      <c r="F212" s="193"/>
      <c r="G212" s="193"/>
      <c r="H212" s="192"/>
      <c r="I212" s="44"/>
    </row>
    <row r="213" spans="1:9" s="49" customFormat="1">
      <c r="A213" s="56" t="s">
        <v>482</v>
      </c>
      <c r="B213" s="64" t="s">
        <v>483</v>
      </c>
      <c r="C213" s="58" t="s">
        <v>884</v>
      </c>
      <c r="D213" s="59"/>
      <c r="E213" s="193"/>
      <c r="F213" s="193"/>
      <c r="G213" s="193"/>
      <c r="H213" s="192"/>
      <c r="I213" s="44"/>
    </row>
    <row r="214" spans="1:9" s="49" customFormat="1">
      <c r="A214" s="56" t="s">
        <v>484</v>
      </c>
      <c r="B214" s="64" t="s">
        <v>485</v>
      </c>
      <c r="C214" s="58" t="s">
        <v>884</v>
      </c>
      <c r="D214" s="59"/>
      <c r="E214" s="193"/>
      <c r="F214" s="193"/>
      <c r="G214" s="193"/>
      <c r="H214" s="192"/>
      <c r="I214" s="44"/>
    </row>
    <row r="215" spans="1:9" s="49" customFormat="1">
      <c r="A215" s="56" t="s">
        <v>486</v>
      </c>
      <c r="B215" s="64" t="s">
        <v>487</v>
      </c>
      <c r="C215" s="58" t="s">
        <v>884</v>
      </c>
      <c r="D215" s="59"/>
      <c r="E215" s="193"/>
      <c r="F215" s="193"/>
      <c r="G215" s="193"/>
      <c r="H215" s="192"/>
      <c r="I215" s="44"/>
    </row>
    <row r="216" spans="1:9" s="49" customFormat="1">
      <c r="A216" s="56" t="s">
        <v>488</v>
      </c>
      <c r="B216" s="64" t="s">
        <v>489</v>
      </c>
      <c r="C216" s="58" t="s">
        <v>884</v>
      </c>
      <c r="D216" s="59"/>
      <c r="E216" s="193"/>
      <c r="F216" s="193"/>
      <c r="G216" s="193"/>
      <c r="H216" s="192"/>
      <c r="I216" s="44"/>
    </row>
    <row r="217" spans="1:9" s="49" customFormat="1">
      <c r="A217" s="56" t="s">
        <v>490</v>
      </c>
      <c r="B217" s="64" t="s">
        <v>491</v>
      </c>
      <c r="C217" s="58" t="s">
        <v>884</v>
      </c>
      <c r="D217" s="59"/>
      <c r="E217" s="193"/>
      <c r="F217" s="193"/>
      <c r="G217" s="193"/>
      <c r="H217" s="192"/>
      <c r="I217" s="44"/>
    </row>
    <row r="218" spans="1:9" s="49" customFormat="1">
      <c r="A218" s="56" t="s">
        <v>492</v>
      </c>
      <c r="B218" s="65" t="s">
        <v>493</v>
      </c>
      <c r="C218" s="58" t="s">
        <v>884</v>
      </c>
      <c r="D218" s="59"/>
      <c r="E218" s="193"/>
      <c r="F218" s="193"/>
      <c r="G218" s="193"/>
      <c r="H218" s="192"/>
      <c r="I218" s="44"/>
    </row>
    <row r="219" spans="1:9" s="49" customFormat="1">
      <c r="A219" s="56" t="s">
        <v>494</v>
      </c>
      <c r="B219" s="65" t="s">
        <v>495</v>
      </c>
      <c r="C219" s="58" t="s">
        <v>884</v>
      </c>
      <c r="D219" s="59"/>
      <c r="E219" s="193"/>
      <c r="F219" s="193"/>
      <c r="G219" s="193"/>
      <c r="H219" s="192"/>
      <c r="I219" s="44"/>
    </row>
    <row r="220" spans="1:9" s="49" customFormat="1">
      <c r="A220" s="56" t="s">
        <v>496</v>
      </c>
      <c r="B220" s="65" t="s">
        <v>302</v>
      </c>
      <c r="C220" s="58" t="s">
        <v>400</v>
      </c>
      <c r="D220" s="59"/>
      <c r="E220" s="193"/>
      <c r="F220" s="193"/>
      <c r="G220" s="193"/>
      <c r="H220" s="192"/>
      <c r="I220" s="44"/>
    </row>
    <row r="221" spans="1:9" s="49" customFormat="1" ht="31.5">
      <c r="A221" s="56" t="s">
        <v>497</v>
      </c>
      <c r="B221" s="65" t="s">
        <v>498</v>
      </c>
      <c r="C221" s="58" t="s">
        <v>884</v>
      </c>
      <c r="D221" s="59"/>
      <c r="E221" s="193"/>
      <c r="F221" s="193"/>
      <c r="G221" s="193"/>
      <c r="H221" s="192"/>
      <c r="I221" s="44"/>
    </row>
    <row r="222" spans="1:9" s="49" customFormat="1">
      <c r="A222" s="56" t="s">
        <v>499</v>
      </c>
      <c r="B222" s="80" t="s">
        <v>500</v>
      </c>
      <c r="C222" s="58" t="s">
        <v>884</v>
      </c>
      <c r="D222" s="59"/>
      <c r="E222" s="193"/>
      <c r="F222" s="193"/>
      <c r="G222" s="193"/>
      <c r="H222" s="192"/>
      <c r="I222" s="44"/>
    </row>
    <row r="223" spans="1:9" s="49" customFormat="1">
      <c r="A223" s="56" t="s">
        <v>501</v>
      </c>
      <c r="B223" s="65" t="s">
        <v>502</v>
      </c>
      <c r="C223" s="58" t="s">
        <v>884</v>
      </c>
      <c r="D223" s="59"/>
      <c r="E223" s="193"/>
      <c r="F223" s="193"/>
      <c r="G223" s="193"/>
      <c r="H223" s="192"/>
      <c r="I223" s="44"/>
    </row>
    <row r="224" spans="1:9" s="49" customFormat="1">
      <c r="A224" s="56" t="s">
        <v>503</v>
      </c>
      <c r="B224" s="65" t="s">
        <v>504</v>
      </c>
      <c r="C224" s="58" t="s">
        <v>884</v>
      </c>
      <c r="D224" s="59"/>
      <c r="E224" s="193"/>
      <c r="F224" s="193"/>
      <c r="G224" s="193"/>
      <c r="H224" s="192"/>
      <c r="I224" s="44"/>
    </row>
    <row r="225" spans="1:9" s="49" customFormat="1">
      <c r="A225" s="56" t="s">
        <v>505</v>
      </c>
      <c r="B225" s="64" t="s">
        <v>506</v>
      </c>
      <c r="C225" s="58" t="s">
        <v>884</v>
      </c>
      <c r="D225" s="59"/>
      <c r="E225" s="193"/>
      <c r="F225" s="193"/>
      <c r="G225" s="193"/>
      <c r="H225" s="192"/>
      <c r="I225" s="44"/>
    </row>
    <row r="226" spans="1:9" s="49" customFormat="1">
      <c r="A226" s="56" t="s">
        <v>507</v>
      </c>
      <c r="B226" s="64" t="s">
        <v>508</v>
      </c>
      <c r="C226" s="58" t="s">
        <v>884</v>
      </c>
      <c r="D226" s="59"/>
      <c r="E226" s="193"/>
      <c r="F226" s="193"/>
      <c r="G226" s="193"/>
      <c r="H226" s="192"/>
      <c r="I226" s="44"/>
    </row>
    <row r="227" spans="1:9" s="49" customFormat="1">
      <c r="A227" s="56" t="s">
        <v>509</v>
      </c>
      <c r="B227" s="64" t="s">
        <v>510</v>
      </c>
      <c r="C227" s="58" t="s">
        <v>884</v>
      </c>
      <c r="D227" s="59"/>
      <c r="E227" s="193"/>
      <c r="F227" s="193"/>
      <c r="G227" s="193"/>
      <c r="H227" s="192"/>
      <c r="I227" s="44"/>
    </row>
    <row r="228" spans="1:9" s="49" customFormat="1">
      <c r="A228" s="56" t="s">
        <v>511</v>
      </c>
      <c r="B228" s="65" t="s">
        <v>512</v>
      </c>
      <c r="C228" s="58" t="s">
        <v>884</v>
      </c>
      <c r="D228" s="59"/>
      <c r="E228" s="193"/>
      <c r="F228" s="193"/>
      <c r="G228" s="193"/>
      <c r="H228" s="192"/>
      <c r="I228" s="44"/>
    </row>
    <row r="229" spans="1:9" s="49" customFormat="1">
      <c r="A229" s="56" t="s">
        <v>513</v>
      </c>
      <c r="B229" s="65" t="s">
        <v>514</v>
      </c>
      <c r="C229" s="58" t="s">
        <v>884</v>
      </c>
      <c r="D229" s="59"/>
      <c r="E229" s="193"/>
      <c r="F229" s="193"/>
      <c r="G229" s="193"/>
      <c r="H229" s="192"/>
      <c r="I229" s="44"/>
    </row>
    <row r="230" spans="1:9" s="49" customFormat="1">
      <c r="A230" s="56" t="s">
        <v>515</v>
      </c>
      <c r="B230" s="64" t="s">
        <v>516</v>
      </c>
      <c r="C230" s="58" t="s">
        <v>884</v>
      </c>
      <c r="D230" s="59"/>
      <c r="E230" s="193"/>
      <c r="F230" s="193"/>
      <c r="G230" s="193"/>
      <c r="H230" s="192"/>
      <c r="I230" s="44"/>
    </row>
    <row r="231" spans="1:9" s="49" customFormat="1">
      <c r="A231" s="56" t="s">
        <v>517</v>
      </c>
      <c r="B231" s="64" t="s">
        <v>518</v>
      </c>
      <c r="C231" s="58" t="s">
        <v>884</v>
      </c>
      <c r="D231" s="59"/>
      <c r="E231" s="193"/>
      <c r="F231" s="193"/>
      <c r="G231" s="193"/>
      <c r="H231" s="192"/>
      <c r="I231" s="44"/>
    </row>
    <row r="232" spans="1:9" s="49" customFormat="1">
      <c r="A232" s="56" t="s">
        <v>519</v>
      </c>
      <c r="B232" s="65" t="s">
        <v>520</v>
      </c>
      <c r="C232" s="58" t="s">
        <v>884</v>
      </c>
      <c r="D232" s="59"/>
      <c r="E232" s="193"/>
      <c r="F232" s="193"/>
      <c r="G232" s="193"/>
      <c r="H232" s="192"/>
      <c r="I232" s="44"/>
    </row>
    <row r="233" spans="1:9" s="49" customFormat="1">
      <c r="A233" s="56" t="s">
        <v>521</v>
      </c>
      <c r="B233" s="65" t="s">
        <v>522</v>
      </c>
      <c r="C233" s="58" t="s">
        <v>884</v>
      </c>
      <c r="D233" s="59"/>
      <c r="E233" s="193"/>
      <c r="F233" s="193"/>
      <c r="G233" s="193"/>
      <c r="H233" s="192"/>
      <c r="I233" s="44"/>
    </row>
    <row r="234" spans="1:9" s="49" customFormat="1">
      <c r="A234" s="56" t="s">
        <v>523</v>
      </c>
      <c r="B234" s="65" t="s">
        <v>524</v>
      </c>
      <c r="C234" s="58" t="s">
        <v>884</v>
      </c>
      <c r="D234" s="59"/>
      <c r="E234" s="193"/>
      <c r="F234" s="193"/>
      <c r="G234" s="193"/>
      <c r="H234" s="192"/>
      <c r="I234" s="44"/>
    </row>
    <row r="235" spans="1:9" s="49" customFormat="1">
      <c r="A235" s="56" t="s">
        <v>525</v>
      </c>
      <c r="B235" s="80" t="s">
        <v>526</v>
      </c>
      <c r="C235" s="58" t="s">
        <v>884</v>
      </c>
      <c r="D235" s="59"/>
      <c r="E235" s="193"/>
      <c r="F235" s="193"/>
      <c r="G235" s="193"/>
      <c r="H235" s="192"/>
      <c r="I235" s="44"/>
    </row>
    <row r="236" spans="1:9" s="49" customFormat="1">
      <c r="A236" s="56" t="s">
        <v>527</v>
      </c>
      <c r="B236" s="65" t="s">
        <v>528</v>
      </c>
      <c r="C236" s="58" t="s">
        <v>884</v>
      </c>
      <c r="D236" s="59"/>
      <c r="E236" s="193"/>
      <c r="F236" s="193"/>
      <c r="G236" s="193"/>
      <c r="H236" s="192"/>
      <c r="I236" s="44"/>
    </row>
    <row r="237" spans="1:9" s="49" customFormat="1">
      <c r="A237" s="56" t="s">
        <v>529</v>
      </c>
      <c r="B237" s="64" t="s">
        <v>506</v>
      </c>
      <c r="C237" s="58" t="s">
        <v>884</v>
      </c>
      <c r="D237" s="59"/>
      <c r="E237" s="193"/>
      <c r="F237" s="193"/>
      <c r="G237" s="193"/>
      <c r="H237" s="192"/>
      <c r="I237" s="44"/>
    </row>
    <row r="238" spans="1:9" s="49" customFormat="1">
      <c r="A238" s="56" t="s">
        <v>530</v>
      </c>
      <c r="B238" s="64" t="s">
        <v>508</v>
      </c>
      <c r="C238" s="58" t="s">
        <v>884</v>
      </c>
      <c r="D238" s="59"/>
      <c r="E238" s="193"/>
      <c r="F238" s="193"/>
      <c r="G238" s="193"/>
      <c r="H238" s="192"/>
      <c r="I238" s="44"/>
    </row>
    <row r="239" spans="1:9" s="49" customFormat="1">
      <c r="A239" s="56" t="s">
        <v>531</v>
      </c>
      <c r="B239" s="64" t="s">
        <v>510</v>
      </c>
      <c r="C239" s="58" t="s">
        <v>884</v>
      </c>
      <c r="D239" s="59"/>
      <c r="E239" s="193"/>
      <c r="F239" s="193"/>
      <c r="G239" s="193"/>
      <c r="H239" s="192"/>
      <c r="I239" s="44"/>
    </row>
    <row r="240" spans="1:9" s="49" customFormat="1">
      <c r="A240" s="56" t="s">
        <v>532</v>
      </c>
      <c r="B240" s="65" t="s">
        <v>397</v>
      </c>
      <c r="C240" s="58" t="s">
        <v>884</v>
      </c>
      <c r="D240" s="59"/>
      <c r="E240" s="193"/>
      <c r="F240" s="193"/>
      <c r="G240" s="193"/>
      <c r="H240" s="192"/>
      <c r="I240" s="44"/>
    </row>
    <row r="241" spans="1:9" s="49" customFormat="1">
      <c r="A241" s="56" t="s">
        <v>533</v>
      </c>
      <c r="B241" s="65" t="s">
        <v>534</v>
      </c>
      <c r="C241" s="58" t="s">
        <v>884</v>
      </c>
      <c r="D241" s="59"/>
      <c r="E241" s="193"/>
      <c r="F241" s="193"/>
      <c r="G241" s="193"/>
      <c r="H241" s="192"/>
      <c r="I241" s="44"/>
    </row>
    <row r="242" spans="1:9" s="49" customFormat="1" ht="31.5">
      <c r="A242" s="56" t="s">
        <v>535</v>
      </c>
      <c r="B242" s="80" t="s">
        <v>536</v>
      </c>
      <c r="C242" s="58" t="s">
        <v>884</v>
      </c>
      <c r="D242" s="59"/>
      <c r="E242" s="193"/>
      <c r="F242" s="193"/>
      <c r="G242" s="193"/>
      <c r="H242" s="192"/>
      <c r="I242" s="44"/>
    </row>
    <row r="243" spans="1:9" s="49" customFormat="1" ht="31.5">
      <c r="A243" s="56" t="s">
        <v>537</v>
      </c>
      <c r="B243" s="80" t="s">
        <v>538</v>
      </c>
      <c r="C243" s="58" t="s">
        <v>884</v>
      </c>
      <c r="D243" s="59"/>
      <c r="E243" s="193"/>
      <c r="F243" s="193"/>
      <c r="G243" s="193"/>
      <c r="H243" s="192"/>
      <c r="I243" s="44"/>
    </row>
    <row r="244" spans="1:9" s="49" customFormat="1">
      <c r="A244" s="56" t="s">
        <v>539</v>
      </c>
      <c r="B244" s="65" t="s">
        <v>540</v>
      </c>
      <c r="C244" s="58" t="s">
        <v>884</v>
      </c>
      <c r="D244" s="59"/>
      <c r="E244" s="193"/>
      <c r="F244" s="193"/>
      <c r="G244" s="193"/>
      <c r="H244" s="192"/>
      <c r="I244" s="44"/>
    </row>
    <row r="245" spans="1:9" s="49" customFormat="1">
      <c r="A245" s="56" t="s">
        <v>541</v>
      </c>
      <c r="B245" s="65" t="s">
        <v>542</v>
      </c>
      <c r="C245" s="58" t="s">
        <v>884</v>
      </c>
      <c r="D245" s="59"/>
      <c r="E245" s="193"/>
      <c r="F245" s="193"/>
      <c r="G245" s="193"/>
      <c r="H245" s="192"/>
      <c r="I245" s="44"/>
    </row>
    <row r="246" spans="1:9" s="49" customFormat="1" ht="31.5">
      <c r="A246" s="56" t="s">
        <v>543</v>
      </c>
      <c r="B246" s="80" t="s">
        <v>544</v>
      </c>
      <c r="C246" s="58" t="s">
        <v>884</v>
      </c>
      <c r="D246" s="59"/>
      <c r="E246" s="193"/>
      <c r="F246" s="193"/>
      <c r="G246" s="193"/>
      <c r="H246" s="192"/>
      <c r="I246" s="44"/>
    </row>
    <row r="247" spans="1:9" s="49" customFormat="1">
      <c r="A247" s="56" t="s">
        <v>545</v>
      </c>
      <c r="B247" s="65" t="s">
        <v>546</v>
      </c>
      <c r="C247" s="58" t="s">
        <v>884</v>
      </c>
      <c r="D247" s="59"/>
      <c r="E247" s="193"/>
      <c r="F247" s="193"/>
      <c r="G247" s="193"/>
      <c r="H247" s="192"/>
      <c r="I247" s="44"/>
    </row>
    <row r="248" spans="1:9" s="49" customFormat="1">
      <c r="A248" s="56" t="s">
        <v>547</v>
      </c>
      <c r="B248" s="65" t="s">
        <v>548</v>
      </c>
      <c r="C248" s="58" t="s">
        <v>884</v>
      </c>
      <c r="D248" s="59"/>
      <c r="E248" s="193"/>
      <c r="F248" s="193"/>
      <c r="G248" s="193"/>
      <c r="H248" s="192"/>
      <c r="I248" s="44"/>
    </row>
    <row r="249" spans="1:9" s="49" customFormat="1">
      <c r="A249" s="56" t="s">
        <v>549</v>
      </c>
      <c r="B249" s="80" t="s">
        <v>550</v>
      </c>
      <c r="C249" s="58" t="s">
        <v>884</v>
      </c>
      <c r="D249" s="59"/>
      <c r="E249" s="193"/>
      <c r="F249" s="193"/>
      <c r="G249" s="193"/>
      <c r="H249" s="192"/>
      <c r="I249" s="44"/>
    </row>
    <row r="250" spans="1:9" s="49" customFormat="1">
      <c r="A250" s="56" t="s">
        <v>551</v>
      </c>
      <c r="B250" s="80" t="s">
        <v>552</v>
      </c>
      <c r="C250" s="58" t="s">
        <v>884</v>
      </c>
      <c r="D250" s="59"/>
      <c r="E250" s="193"/>
      <c r="F250" s="193"/>
      <c r="G250" s="193"/>
      <c r="H250" s="192"/>
      <c r="I250" s="44"/>
    </row>
    <row r="251" spans="1:9" s="49" customFormat="1">
      <c r="A251" s="56" t="s">
        <v>553</v>
      </c>
      <c r="B251" s="80" t="s">
        <v>554</v>
      </c>
      <c r="C251" s="58" t="s">
        <v>884</v>
      </c>
      <c r="D251" s="59"/>
      <c r="E251" s="193"/>
      <c r="F251" s="193"/>
      <c r="G251" s="193"/>
      <c r="H251" s="192"/>
      <c r="I251" s="44"/>
    </row>
    <row r="252" spans="1:9" s="49" customFormat="1" ht="16.5" thickBot="1">
      <c r="A252" s="68" t="s">
        <v>555</v>
      </c>
      <c r="B252" s="83" t="s">
        <v>556</v>
      </c>
      <c r="C252" s="70" t="s">
        <v>884</v>
      </c>
      <c r="D252" s="71"/>
      <c r="E252" s="197"/>
      <c r="F252" s="197"/>
      <c r="G252" s="194"/>
      <c r="H252" s="195"/>
      <c r="I252" s="44"/>
    </row>
    <row r="253" spans="1:9" s="49" customFormat="1">
      <c r="A253" s="50" t="s">
        <v>557</v>
      </c>
      <c r="B253" s="51" t="s">
        <v>302</v>
      </c>
      <c r="C253" s="52" t="s">
        <v>400</v>
      </c>
      <c r="D253" s="53"/>
      <c r="E253" s="199"/>
      <c r="F253" s="199"/>
      <c r="G253" s="196"/>
      <c r="H253" s="191"/>
      <c r="I253" s="44"/>
    </row>
    <row r="254" spans="1:9" s="49" customFormat="1">
      <c r="A254" s="56" t="s">
        <v>558</v>
      </c>
      <c r="B254" s="65" t="s">
        <v>559</v>
      </c>
      <c r="C254" s="58" t="s">
        <v>884</v>
      </c>
      <c r="D254" s="59"/>
      <c r="E254" s="193"/>
      <c r="F254" s="193"/>
      <c r="G254" s="193"/>
      <c r="H254" s="192"/>
      <c r="I254" s="44"/>
    </row>
    <row r="255" spans="1:9" s="49" customFormat="1">
      <c r="A255" s="56" t="s">
        <v>560</v>
      </c>
      <c r="B255" s="64" t="s">
        <v>561</v>
      </c>
      <c r="C255" s="58" t="s">
        <v>884</v>
      </c>
      <c r="D255" s="59"/>
      <c r="E255" s="193"/>
      <c r="F255" s="193"/>
      <c r="G255" s="193"/>
      <c r="H255" s="192"/>
      <c r="I255" s="44"/>
    </row>
    <row r="256" spans="1:9" s="49" customFormat="1">
      <c r="A256" s="56" t="s">
        <v>562</v>
      </c>
      <c r="B256" s="66" t="s">
        <v>563</v>
      </c>
      <c r="C256" s="58" t="s">
        <v>884</v>
      </c>
      <c r="D256" s="59"/>
      <c r="E256" s="193"/>
      <c r="F256" s="193"/>
      <c r="G256" s="193"/>
      <c r="H256" s="192"/>
      <c r="I256" s="44"/>
    </row>
    <row r="257" spans="1:9" s="49" customFormat="1" ht="31.5">
      <c r="A257" s="56" t="s">
        <v>564</v>
      </c>
      <c r="B257" s="66" t="s">
        <v>565</v>
      </c>
      <c r="C257" s="58" t="s">
        <v>884</v>
      </c>
      <c r="D257" s="59"/>
      <c r="E257" s="193"/>
      <c r="F257" s="193"/>
      <c r="G257" s="193"/>
      <c r="H257" s="192"/>
      <c r="I257" s="44"/>
    </row>
    <row r="258" spans="1:9" s="49" customFormat="1">
      <c r="A258" s="56" t="s">
        <v>566</v>
      </c>
      <c r="B258" s="67" t="s">
        <v>563</v>
      </c>
      <c r="C258" s="58" t="s">
        <v>884</v>
      </c>
      <c r="D258" s="59"/>
      <c r="E258" s="193"/>
      <c r="F258" s="193"/>
      <c r="G258" s="193"/>
      <c r="H258" s="192"/>
      <c r="I258" s="44"/>
    </row>
    <row r="259" spans="1:9" s="49" customFormat="1" ht="31.5">
      <c r="A259" s="56" t="s">
        <v>567</v>
      </c>
      <c r="B259" s="66" t="s">
        <v>233</v>
      </c>
      <c r="C259" s="58" t="s">
        <v>884</v>
      </c>
      <c r="D259" s="59"/>
      <c r="E259" s="193"/>
      <c r="F259" s="193"/>
      <c r="G259" s="193"/>
      <c r="H259" s="192"/>
      <c r="I259" s="44"/>
    </row>
    <row r="260" spans="1:9" s="49" customFormat="1">
      <c r="A260" s="56" t="s">
        <v>568</v>
      </c>
      <c r="B260" s="67" t="s">
        <v>563</v>
      </c>
      <c r="C260" s="58" t="s">
        <v>884</v>
      </c>
      <c r="D260" s="59"/>
      <c r="E260" s="193"/>
      <c r="F260" s="193"/>
      <c r="G260" s="193"/>
      <c r="H260" s="192"/>
      <c r="I260" s="44"/>
    </row>
    <row r="261" spans="1:9" s="49" customFormat="1" ht="31.5">
      <c r="A261" s="56" t="s">
        <v>569</v>
      </c>
      <c r="B261" s="66" t="s">
        <v>234</v>
      </c>
      <c r="C261" s="58" t="s">
        <v>884</v>
      </c>
      <c r="D261" s="59"/>
      <c r="E261" s="193"/>
      <c r="F261" s="193"/>
      <c r="G261" s="193"/>
      <c r="H261" s="192"/>
      <c r="I261" s="44"/>
    </row>
    <row r="262" spans="1:9" s="49" customFormat="1">
      <c r="A262" s="56" t="s">
        <v>570</v>
      </c>
      <c r="B262" s="67" t="s">
        <v>563</v>
      </c>
      <c r="C262" s="58" t="s">
        <v>884</v>
      </c>
      <c r="D262" s="59"/>
      <c r="E262" s="193"/>
      <c r="F262" s="193"/>
      <c r="G262" s="193"/>
      <c r="H262" s="192"/>
      <c r="I262" s="44"/>
    </row>
    <row r="263" spans="1:9" s="49" customFormat="1">
      <c r="A263" s="56" t="s">
        <v>571</v>
      </c>
      <c r="B263" s="64" t="s">
        <v>572</v>
      </c>
      <c r="C263" s="58" t="s">
        <v>884</v>
      </c>
      <c r="D263" s="59"/>
      <c r="E263" s="193"/>
      <c r="F263" s="193"/>
      <c r="G263" s="193"/>
      <c r="H263" s="192"/>
      <c r="I263" s="44"/>
    </row>
    <row r="264" spans="1:9" s="49" customFormat="1">
      <c r="A264" s="56" t="s">
        <v>573</v>
      </c>
      <c r="B264" s="66" t="s">
        <v>563</v>
      </c>
      <c r="C264" s="58" t="s">
        <v>884</v>
      </c>
      <c r="D264" s="59"/>
      <c r="E264" s="193"/>
      <c r="F264" s="193"/>
      <c r="G264" s="193"/>
      <c r="H264" s="192"/>
      <c r="I264" s="44"/>
    </row>
    <row r="265" spans="1:9" s="49" customFormat="1">
      <c r="A265" s="56" t="s">
        <v>574</v>
      </c>
      <c r="B265" s="63" t="s">
        <v>127</v>
      </c>
      <c r="C265" s="58" t="s">
        <v>884</v>
      </c>
      <c r="D265" s="59"/>
      <c r="E265" s="193"/>
      <c r="F265" s="193"/>
      <c r="G265" s="193"/>
      <c r="H265" s="192"/>
      <c r="I265" s="44"/>
    </row>
    <row r="266" spans="1:9" s="49" customFormat="1">
      <c r="A266" s="56" t="s">
        <v>575</v>
      </c>
      <c r="B266" s="66" t="s">
        <v>563</v>
      </c>
      <c r="C266" s="58" t="s">
        <v>884</v>
      </c>
      <c r="D266" s="59"/>
      <c r="E266" s="193"/>
      <c r="F266" s="193"/>
      <c r="G266" s="193"/>
      <c r="H266" s="192"/>
      <c r="I266" s="44"/>
    </row>
    <row r="267" spans="1:9" s="49" customFormat="1">
      <c r="A267" s="56" t="s">
        <v>576</v>
      </c>
      <c r="B267" s="63" t="s">
        <v>577</v>
      </c>
      <c r="C267" s="58" t="s">
        <v>884</v>
      </c>
      <c r="D267" s="59"/>
      <c r="E267" s="193"/>
      <c r="F267" s="193"/>
      <c r="G267" s="193"/>
      <c r="H267" s="192"/>
      <c r="I267" s="44"/>
    </row>
    <row r="268" spans="1:9" s="49" customFormat="1">
      <c r="A268" s="56" t="s">
        <v>578</v>
      </c>
      <c r="B268" s="66" t="s">
        <v>563</v>
      </c>
      <c r="C268" s="58" t="s">
        <v>884</v>
      </c>
      <c r="D268" s="59"/>
      <c r="E268" s="193"/>
      <c r="F268" s="193"/>
      <c r="G268" s="193"/>
      <c r="H268" s="192"/>
      <c r="I268" s="44"/>
    </row>
    <row r="269" spans="1:9" s="49" customFormat="1">
      <c r="A269" s="56" t="s">
        <v>579</v>
      </c>
      <c r="B269" s="63" t="s">
        <v>580</v>
      </c>
      <c r="C269" s="58" t="s">
        <v>884</v>
      </c>
      <c r="D269" s="59"/>
      <c r="E269" s="193"/>
      <c r="F269" s="193"/>
      <c r="G269" s="193"/>
      <c r="H269" s="192"/>
      <c r="I269" s="44"/>
    </row>
    <row r="270" spans="1:9" s="49" customFormat="1">
      <c r="A270" s="56" t="s">
        <v>581</v>
      </c>
      <c r="B270" s="66" t="s">
        <v>563</v>
      </c>
      <c r="C270" s="58" t="s">
        <v>884</v>
      </c>
      <c r="D270" s="59"/>
      <c r="E270" s="193"/>
      <c r="F270" s="193"/>
      <c r="G270" s="193"/>
      <c r="H270" s="192"/>
      <c r="I270" s="44"/>
    </row>
    <row r="271" spans="1:9" s="49" customFormat="1">
      <c r="A271" s="56" t="s">
        <v>582</v>
      </c>
      <c r="B271" s="63" t="s">
        <v>129</v>
      </c>
      <c r="C271" s="58" t="s">
        <v>884</v>
      </c>
      <c r="D271" s="59"/>
      <c r="E271" s="193"/>
      <c r="F271" s="193"/>
      <c r="G271" s="193"/>
      <c r="H271" s="192"/>
      <c r="I271" s="44"/>
    </row>
    <row r="272" spans="1:9" s="49" customFormat="1">
      <c r="A272" s="56" t="s">
        <v>583</v>
      </c>
      <c r="B272" s="66" t="s">
        <v>563</v>
      </c>
      <c r="C272" s="58" t="s">
        <v>884</v>
      </c>
      <c r="D272" s="59"/>
      <c r="E272" s="193"/>
      <c r="F272" s="193"/>
      <c r="G272" s="193"/>
      <c r="H272" s="192"/>
      <c r="I272" s="44"/>
    </row>
    <row r="273" spans="1:9" s="49" customFormat="1">
      <c r="A273" s="56" t="s">
        <v>582</v>
      </c>
      <c r="B273" s="63" t="s">
        <v>584</v>
      </c>
      <c r="C273" s="58" t="s">
        <v>884</v>
      </c>
      <c r="D273" s="59"/>
      <c r="E273" s="193"/>
      <c r="F273" s="193"/>
      <c r="G273" s="193"/>
      <c r="H273" s="192"/>
      <c r="I273" s="44"/>
    </row>
    <row r="274" spans="1:9" s="49" customFormat="1">
      <c r="A274" s="56" t="s">
        <v>585</v>
      </c>
      <c r="B274" s="66" t="s">
        <v>563</v>
      </c>
      <c r="C274" s="58" t="s">
        <v>884</v>
      </c>
      <c r="D274" s="59"/>
      <c r="E274" s="193"/>
      <c r="F274" s="193"/>
      <c r="G274" s="193"/>
      <c r="H274" s="192"/>
      <c r="I274" s="44"/>
    </row>
    <row r="275" spans="1:9" s="49" customFormat="1" ht="31.5">
      <c r="A275" s="56" t="s">
        <v>586</v>
      </c>
      <c r="B275" s="64" t="s">
        <v>587</v>
      </c>
      <c r="C275" s="58" t="s">
        <v>884</v>
      </c>
      <c r="D275" s="59"/>
      <c r="E275" s="193"/>
      <c r="F275" s="193"/>
      <c r="G275" s="193"/>
      <c r="H275" s="192"/>
      <c r="I275" s="44"/>
    </row>
    <row r="276" spans="1:9" s="49" customFormat="1">
      <c r="A276" s="56" t="s">
        <v>588</v>
      </c>
      <c r="B276" s="66" t="s">
        <v>563</v>
      </c>
      <c r="C276" s="58" t="s">
        <v>884</v>
      </c>
      <c r="D276" s="59"/>
      <c r="E276" s="193"/>
      <c r="F276" s="193"/>
      <c r="G276" s="193"/>
      <c r="H276" s="192"/>
      <c r="I276" s="44"/>
    </row>
    <row r="277" spans="1:9" s="49" customFormat="1">
      <c r="A277" s="56" t="s">
        <v>589</v>
      </c>
      <c r="B277" s="66" t="s">
        <v>134</v>
      </c>
      <c r="C277" s="58" t="s">
        <v>884</v>
      </c>
      <c r="D277" s="59"/>
      <c r="E277" s="193"/>
      <c r="F277" s="193"/>
      <c r="G277" s="193"/>
      <c r="H277" s="192"/>
      <c r="I277" s="44"/>
    </row>
    <row r="278" spans="1:9" s="49" customFormat="1">
      <c r="A278" s="56" t="s">
        <v>590</v>
      </c>
      <c r="B278" s="67" t="s">
        <v>563</v>
      </c>
      <c r="C278" s="58" t="s">
        <v>884</v>
      </c>
      <c r="D278" s="59"/>
      <c r="E278" s="193"/>
      <c r="F278" s="193"/>
      <c r="G278" s="193"/>
      <c r="H278" s="192"/>
      <c r="I278" s="44"/>
    </row>
    <row r="279" spans="1:9" s="49" customFormat="1">
      <c r="A279" s="56" t="s">
        <v>591</v>
      </c>
      <c r="B279" s="66" t="s">
        <v>135</v>
      </c>
      <c r="C279" s="58" t="s">
        <v>884</v>
      </c>
      <c r="D279" s="59"/>
      <c r="E279" s="193"/>
      <c r="F279" s="193"/>
      <c r="G279" s="193"/>
      <c r="H279" s="192"/>
      <c r="I279" s="44"/>
    </row>
    <row r="280" spans="1:9" s="49" customFormat="1">
      <c r="A280" s="56" t="s">
        <v>592</v>
      </c>
      <c r="B280" s="67" t="s">
        <v>563</v>
      </c>
      <c r="C280" s="58" t="s">
        <v>884</v>
      </c>
      <c r="D280" s="59"/>
      <c r="E280" s="193"/>
      <c r="F280" s="193"/>
      <c r="G280" s="193"/>
      <c r="H280" s="192"/>
      <c r="I280" s="44"/>
    </row>
    <row r="281" spans="1:9" s="49" customFormat="1">
      <c r="A281" s="56" t="s">
        <v>593</v>
      </c>
      <c r="B281" s="64" t="s">
        <v>594</v>
      </c>
      <c r="C281" s="58" t="s">
        <v>884</v>
      </c>
      <c r="D281" s="59"/>
      <c r="E281" s="193"/>
      <c r="F281" s="193"/>
      <c r="G281" s="193"/>
      <c r="H281" s="192"/>
      <c r="I281" s="44"/>
    </row>
    <row r="282" spans="1:9" s="49" customFormat="1">
      <c r="A282" s="56" t="s">
        <v>595</v>
      </c>
      <c r="B282" s="66" t="s">
        <v>563</v>
      </c>
      <c r="C282" s="58" t="s">
        <v>884</v>
      </c>
      <c r="D282" s="59"/>
      <c r="E282" s="193"/>
      <c r="F282" s="193"/>
      <c r="G282" s="193"/>
      <c r="H282" s="192"/>
      <c r="I282" s="44"/>
    </row>
    <row r="283" spans="1:9" s="49" customFormat="1">
      <c r="A283" s="56" t="s">
        <v>596</v>
      </c>
      <c r="B283" s="65" t="s">
        <v>597</v>
      </c>
      <c r="C283" s="58" t="s">
        <v>884</v>
      </c>
      <c r="D283" s="59"/>
      <c r="E283" s="193"/>
      <c r="F283" s="193"/>
      <c r="G283" s="193"/>
      <c r="H283" s="192"/>
      <c r="I283" s="44"/>
    </row>
    <row r="284" spans="1:9" s="49" customFormat="1">
      <c r="A284" s="56" t="s">
        <v>598</v>
      </c>
      <c r="B284" s="64" t="s">
        <v>599</v>
      </c>
      <c r="C284" s="58" t="s">
        <v>884</v>
      </c>
      <c r="D284" s="59"/>
      <c r="E284" s="193"/>
      <c r="F284" s="193"/>
      <c r="G284" s="193"/>
      <c r="H284" s="192"/>
      <c r="I284" s="44"/>
    </row>
    <row r="285" spans="1:9" s="49" customFormat="1">
      <c r="A285" s="56" t="s">
        <v>600</v>
      </c>
      <c r="B285" s="66" t="s">
        <v>563</v>
      </c>
      <c r="C285" s="58" t="s">
        <v>884</v>
      </c>
      <c r="D285" s="59"/>
      <c r="E285" s="193"/>
      <c r="F285" s="193"/>
      <c r="G285" s="193"/>
      <c r="H285" s="192"/>
      <c r="I285" s="44"/>
    </row>
    <row r="286" spans="1:9" s="49" customFormat="1">
      <c r="A286" s="56" t="s">
        <v>601</v>
      </c>
      <c r="B286" s="64" t="s">
        <v>602</v>
      </c>
      <c r="C286" s="58" t="s">
        <v>884</v>
      </c>
      <c r="D286" s="59"/>
      <c r="E286" s="193"/>
      <c r="F286" s="193"/>
      <c r="G286" s="193"/>
      <c r="H286" s="192"/>
      <c r="I286" s="44"/>
    </row>
    <row r="287" spans="1:9" s="49" customFormat="1">
      <c r="A287" s="56" t="s">
        <v>603</v>
      </c>
      <c r="B287" s="66" t="s">
        <v>435</v>
      </c>
      <c r="C287" s="58" t="s">
        <v>884</v>
      </c>
      <c r="D287" s="59"/>
      <c r="E287" s="193"/>
      <c r="F287" s="193"/>
      <c r="G287" s="193"/>
      <c r="H287" s="192"/>
      <c r="I287" s="44"/>
    </row>
    <row r="288" spans="1:9" s="49" customFormat="1">
      <c r="A288" s="56" t="s">
        <v>604</v>
      </c>
      <c r="B288" s="67" t="s">
        <v>563</v>
      </c>
      <c r="C288" s="58" t="s">
        <v>884</v>
      </c>
      <c r="D288" s="59"/>
      <c r="E288" s="193"/>
      <c r="F288" s="193"/>
      <c r="G288" s="193"/>
      <c r="H288" s="192"/>
      <c r="I288" s="44"/>
    </row>
    <row r="289" spans="1:9" s="49" customFormat="1">
      <c r="A289" s="56" t="s">
        <v>605</v>
      </c>
      <c r="B289" s="66" t="s">
        <v>606</v>
      </c>
      <c r="C289" s="58" t="s">
        <v>884</v>
      </c>
      <c r="D289" s="59"/>
      <c r="E289" s="193"/>
      <c r="F289" s="193"/>
      <c r="G289" s="193"/>
      <c r="H289" s="192"/>
      <c r="I289" s="44"/>
    </row>
    <row r="290" spans="1:9" s="49" customFormat="1">
      <c r="A290" s="56" t="s">
        <v>607</v>
      </c>
      <c r="B290" s="67" t="s">
        <v>563</v>
      </c>
      <c r="C290" s="58" t="s">
        <v>884</v>
      </c>
      <c r="D290" s="59"/>
      <c r="E290" s="193"/>
      <c r="F290" s="193"/>
      <c r="G290" s="193"/>
      <c r="H290" s="192"/>
      <c r="I290" s="44"/>
    </row>
    <row r="291" spans="1:9" s="49" customFormat="1" ht="31.5">
      <c r="A291" s="56" t="s">
        <v>608</v>
      </c>
      <c r="B291" s="64" t="s">
        <v>609</v>
      </c>
      <c r="C291" s="58" t="s">
        <v>884</v>
      </c>
      <c r="D291" s="59"/>
      <c r="E291" s="193"/>
      <c r="F291" s="193"/>
      <c r="G291" s="193"/>
      <c r="H291" s="192"/>
      <c r="I291" s="44"/>
    </row>
    <row r="292" spans="1:9" s="49" customFormat="1">
      <c r="A292" s="56" t="s">
        <v>610</v>
      </c>
      <c r="B292" s="66" t="s">
        <v>563</v>
      </c>
      <c r="C292" s="58" t="s">
        <v>884</v>
      </c>
      <c r="D292" s="59"/>
      <c r="E292" s="193"/>
      <c r="F292" s="193"/>
      <c r="G292" s="193"/>
      <c r="H292" s="192"/>
      <c r="I292" s="44"/>
    </row>
    <row r="293" spans="1:9" s="49" customFormat="1">
      <c r="A293" s="56" t="s">
        <v>611</v>
      </c>
      <c r="B293" s="64" t="s">
        <v>612</v>
      </c>
      <c r="C293" s="58" t="s">
        <v>884</v>
      </c>
      <c r="D293" s="59"/>
      <c r="E293" s="193"/>
      <c r="F293" s="193"/>
      <c r="G293" s="193"/>
      <c r="H293" s="192"/>
      <c r="I293" s="44"/>
    </row>
    <row r="294" spans="1:9" s="49" customFormat="1">
      <c r="A294" s="56" t="s">
        <v>613</v>
      </c>
      <c r="B294" s="66" t="s">
        <v>563</v>
      </c>
      <c r="C294" s="58" t="s">
        <v>884</v>
      </c>
      <c r="D294" s="59"/>
      <c r="E294" s="193"/>
      <c r="F294" s="193"/>
      <c r="G294" s="193"/>
      <c r="H294" s="192"/>
      <c r="I294" s="44"/>
    </row>
    <row r="295" spans="1:9" s="49" customFormat="1">
      <c r="A295" s="56" t="s">
        <v>614</v>
      </c>
      <c r="B295" s="64" t="s">
        <v>615</v>
      </c>
      <c r="C295" s="58" t="s">
        <v>884</v>
      </c>
      <c r="D295" s="59"/>
      <c r="E295" s="193"/>
      <c r="F295" s="193"/>
      <c r="G295" s="193"/>
      <c r="H295" s="192"/>
      <c r="I295" s="44"/>
    </row>
    <row r="296" spans="1:9" s="49" customFormat="1">
      <c r="A296" s="56" t="s">
        <v>616</v>
      </c>
      <c r="B296" s="66" t="s">
        <v>563</v>
      </c>
      <c r="C296" s="58" t="s">
        <v>884</v>
      </c>
      <c r="D296" s="59"/>
      <c r="E296" s="193"/>
      <c r="F296" s="193"/>
      <c r="G296" s="193"/>
      <c r="H296" s="192"/>
      <c r="I296" s="44"/>
    </row>
    <row r="297" spans="1:9" s="49" customFormat="1">
      <c r="A297" s="56" t="s">
        <v>617</v>
      </c>
      <c r="B297" s="64" t="s">
        <v>618</v>
      </c>
      <c r="C297" s="58" t="s">
        <v>884</v>
      </c>
      <c r="D297" s="59"/>
      <c r="E297" s="193"/>
      <c r="F297" s="193"/>
      <c r="G297" s="193"/>
      <c r="H297" s="192"/>
      <c r="I297" s="44"/>
    </row>
    <row r="298" spans="1:9" s="49" customFormat="1">
      <c r="A298" s="56" t="s">
        <v>619</v>
      </c>
      <c r="B298" s="66" t="s">
        <v>563</v>
      </c>
      <c r="C298" s="58" t="s">
        <v>884</v>
      </c>
      <c r="D298" s="59"/>
      <c r="E298" s="193"/>
      <c r="F298" s="193"/>
      <c r="G298" s="193"/>
      <c r="H298" s="192"/>
      <c r="I298" s="44"/>
    </row>
    <row r="299" spans="1:9" s="49" customFormat="1">
      <c r="A299" s="56" t="s">
        <v>620</v>
      </c>
      <c r="B299" s="64" t="s">
        <v>621</v>
      </c>
      <c r="C299" s="58" t="s">
        <v>884</v>
      </c>
      <c r="D299" s="59"/>
      <c r="E299" s="193"/>
      <c r="F299" s="193"/>
      <c r="G299" s="193"/>
      <c r="H299" s="192"/>
      <c r="I299" s="44"/>
    </row>
    <row r="300" spans="1:9" s="49" customFormat="1">
      <c r="A300" s="56" t="s">
        <v>622</v>
      </c>
      <c r="B300" s="66" t="s">
        <v>563</v>
      </c>
      <c r="C300" s="58" t="s">
        <v>884</v>
      </c>
      <c r="D300" s="59"/>
      <c r="E300" s="193"/>
      <c r="F300" s="193"/>
      <c r="G300" s="193"/>
      <c r="H300" s="192"/>
      <c r="I300" s="44"/>
    </row>
    <row r="301" spans="1:9" s="49" customFormat="1" ht="31.5">
      <c r="A301" s="56" t="s">
        <v>623</v>
      </c>
      <c r="B301" s="64" t="s">
        <v>624</v>
      </c>
      <c r="C301" s="58" t="s">
        <v>884</v>
      </c>
      <c r="D301" s="59"/>
      <c r="E301" s="193"/>
      <c r="F301" s="193"/>
      <c r="G301" s="193"/>
      <c r="H301" s="192"/>
      <c r="I301" s="44"/>
    </row>
    <row r="302" spans="1:9" s="49" customFormat="1">
      <c r="A302" s="56" t="s">
        <v>625</v>
      </c>
      <c r="B302" s="66" t="s">
        <v>563</v>
      </c>
      <c r="C302" s="58" t="s">
        <v>884</v>
      </c>
      <c r="D302" s="59"/>
      <c r="E302" s="193"/>
      <c r="F302" s="193"/>
      <c r="G302" s="193"/>
      <c r="H302" s="192"/>
      <c r="I302" s="44"/>
    </row>
    <row r="303" spans="1:9" s="49" customFormat="1">
      <c r="A303" s="56" t="s">
        <v>626</v>
      </c>
      <c r="B303" s="64" t="s">
        <v>627</v>
      </c>
      <c r="C303" s="58" t="s">
        <v>884</v>
      </c>
      <c r="D303" s="59"/>
      <c r="E303" s="193"/>
      <c r="F303" s="193"/>
      <c r="G303" s="193"/>
      <c r="H303" s="192"/>
      <c r="I303" s="44"/>
    </row>
    <row r="304" spans="1:9" s="49" customFormat="1">
      <c r="A304" s="56" t="s">
        <v>628</v>
      </c>
      <c r="B304" s="66" t="s">
        <v>563</v>
      </c>
      <c r="C304" s="58" t="s">
        <v>884</v>
      </c>
      <c r="D304" s="59"/>
      <c r="E304" s="193"/>
      <c r="F304" s="193"/>
      <c r="G304" s="193"/>
      <c r="H304" s="192"/>
      <c r="I304" s="44"/>
    </row>
    <row r="305" spans="1:9" s="49" customFormat="1" ht="31.5">
      <c r="A305" s="56" t="s">
        <v>629</v>
      </c>
      <c r="B305" s="65" t="s">
        <v>630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>
      <c r="A306" s="56" t="s">
        <v>631</v>
      </c>
      <c r="B306" s="64" t="s">
        <v>632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>
      <c r="A307" s="56" t="s">
        <v>633</v>
      </c>
      <c r="B307" s="64" t="s">
        <v>634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>
      <c r="A308" s="56" t="s">
        <v>635</v>
      </c>
      <c r="B308" s="64" t="s">
        <v>636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>
      <c r="A309" s="56" t="s">
        <v>637</v>
      </c>
      <c r="B309" s="64" t="s">
        <v>638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>
      <c r="A310" s="56" t="s">
        <v>639</v>
      </c>
      <c r="B310" s="63" t="s">
        <v>640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>
      <c r="A311" s="56" t="s">
        <v>641</v>
      </c>
      <c r="B311" s="63" t="s">
        <v>642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>
      <c r="A312" s="56" t="s">
        <v>643</v>
      </c>
      <c r="B312" s="63" t="s">
        <v>644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>
      <c r="A313" s="56" t="s">
        <v>645</v>
      </c>
      <c r="B313" s="63" t="s">
        <v>646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>
      <c r="A314" s="56" t="s">
        <v>647</v>
      </c>
      <c r="B314" s="63" t="s">
        <v>648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>
      <c r="A315" s="56" t="s">
        <v>649</v>
      </c>
      <c r="B315" s="64" t="s">
        <v>650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>
      <c r="A316" s="56" t="s">
        <v>651</v>
      </c>
      <c r="B316" s="84" t="s">
        <v>134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>
      <c r="A317" s="73" t="s">
        <v>652</v>
      </c>
      <c r="B317" s="85" t="s">
        <v>135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>
      <c r="A318" s="390" t="s">
        <v>653</v>
      </c>
      <c r="B318" s="391"/>
      <c r="C318" s="391"/>
      <c r="D318" s="391"/>
      <c r="E318" s="391"/>
      <c r="F318" s="391"/>
      <c r="G318" s="391"/>
      <c r="H318" s="392"/>
      <c r="I318" s="44"/>
    </row>
    <row r="319" spans="1:9">
      <c r="A319" s="77" t="s">
        <v>654</v>
      </c>
      <c r="B319" s="82" t="s">
        <v>655</v>
      </c>
      <c r="C319" s="78" t="s">
        <v>400</v>
      </c>
      <c r="D319" s="201" t="s">
        <v>656</v>
      </c>
      <c r="E319" s="201" t="s">
        <v>656</v>
      </c>
      <c r="F319" s="201"/>
      <c r="G319" s="201" t="s">
        <v>656</v>
      </c>
      <c r="H319" s="202" t="s">
        <v>656</v>
      </c>
    </row>
    <row r="320" spans="1:9">
      <c r="A320" s="56" t="s">
        <v>657</v>
      </c>
      <c r="B320" s="65" t="s">
        <v>658</v>
      </c>
      <c r="C320" s="58" t="s">
        <v>1</v>
      </c>
      <c r="D320" s="59"/>
      <c r="E320" s="193"/>
      <c r="F320" s="193"/>
      <c r="G320" s="193"/>
      <c r="H320" s="192"/>
    </row>
    <row r="321" spans="1:8">
      <c r="A321" s="56" t="s">
        <v>659</v>
      </c>
      <c r="B321" s="65" t="s">
        <v>660</v>
      </c>
      <c r="C321" s="58" t="s">
        <v>661</v>
      </c>
      <c r="D321" s="59"/>
      <c r="E321" s="193"/>
      <c r="F321" s="193"/>
      <c r="G321" s="193"/>
      <c r="H321" s="192"/>
    </row>
    <row r="322" spans="1:8">
      <c r="A322" s="56" t="s">
        <v>662</v>
      </c>
      <c r="B322" s="65" t="s">
        <v>663</v>
      </c>
      <c r="C322" s="58" t="s">
        <v>1</v>
      </c>
      <c r="D322" s="59"/>
      <c r="E322" s="193"/>
      <c r="F322" s="193"/>
      <c r="G322" s="193"/>
      <c r="H322" s="192"/>
    </row>
    <row r="323" spans="1:8">
      <c r="A323" s="56" t="s">
        <v>664</v>
      </c>
      <c r="B323" s="65" t="s">
        <v>665</v>
      </c>
      <c r="C323" s="58" t="s">
        <v>661</v>
      </c>
      <c r="D323" s="59"/>
      <c r="E323" s="193"/>
      <c r="F323" s="193"/>
      <c r="G323" s="193"/>
      <c r="H323" s="192"/>
    </row>
    <row r="324" spans="1:8">
      <c r="A324" s="56" t="s">
        <v>666</v>
      </c>
      <c r="B324" s="65" t="s">
        <v>667</v>
      </c>
      <c r="C324" s="58" t="s">
        <v>668</v>
      </c>
      <c r="D324" s="59"/>
      <c r="E324" s="193"/>
      <c r="F324" s="193"/>
      <c r="G324" s="193"/>
      <c r="H324" s="192"/>
    </row>
    <row r="325" spans="1:8">
      <c r="A325" s="56" t="s">
        <v>669</v>
      </c>
      <c r="B325" s="65" t="s">
        <v>670</v>
      </c>
      <c r="C325" s="58" t="s">
        <v>400</v>
      </c>
      <c r="D325" s="203" t="s">
        <v>656</v>
      </c>
      <c r="E325" s="203" t="s">
        <v>656</v>
      </c>
      <c r="F325" s="203"/>
      <c r="G325" s="203" t="s">
        <v>656</v>
      </c>
      <c r="H325" s="204" t="s">
        <v>656</v>
      </c>
    </row>
    <row r="326" spans="1:8">
      <c r="A326" s="56" t="s">
        <v>671</v>
      </c>
      <c r="B326" s="64" t="s">
        <v>672</v>
      </c>
      <c r="C326" s="58" t="s">
        <v>668</v>
      </c>
      <c r="D326" s="59"/>
      <c r="E326" s="193"/>
      <c r="F326" s="193"/>
      <c r="G326" s="193"/>
      <c r="H326" s="192"/>
    </row>
    <row r="327" spans="1:8">
      <c r="A327" s="56" t="s">
        <v>673</v>
      </c>
      <c r="B327" s="64" t="s">
        <v>674</v>
      </c>
      <c r="C327" s="58" t="s">
        <v>675</v>
      </c>
      <c r="D327" s="59"/>
      <c r="E327" s="193"/>
      <c r="F327" s="193"/>
      <c r="G327" s="193"/>
      <c r="H327" s="192"/>
    </row>
    <row r="328" spans="1:8">
      <c r="A328" s="56" t="s">
        <v>676</v>
      </c>
      <c r="B328" s="65" t="s">
        <v>677</v>
      </c>
      <c r="C328" s="58" t="s">
        <v>400</v>
      </c>
      <c r="D328" s="203" t="s">
        <v>656</v>
      </c>
      <c r="E328" s="203" t="s">
        <v>656</v>
      </c>
      <c r="F328" s="203"/>
      <c r="G328" s="203" t="s">
        <v>656</v>
      </c>
      <c r="H328" s="204" t="s">
        <v>656</v>
      </c>
    </row>
    <row r="329" spans="1:8">
      <c r="A329" s="56" t="s">
        <v>678</v>
      </c>
      <c r="B329" s="64" t="s">
        <v>672</v>
      </c>
      <c r="C329" s="58" t="s">
        <v>668</v>
      </c>
      <c r="D329" s="59"/>
      <c r="E329" s="193"/>
      <c r="F329" s="193"/>
      <c r="G329" s="193"/>
      <c r="H329" s="192"/>
    </row>
    <row r="330" spans="1:8">
      <c r="A330" s="56" t="s">
        <v>679</v>
      </c>
      <c r="B330" s="64" t="s">
        <v>680</v>
      </c>
      <c r="C330" s="58" t="s">
        <v>1</v>
      </c>
      <c r="D330" s="59"/>
      <c r="E330" s="193"/>
      <c r="F330" s="193"/>
      <c r="G330" s="193"/>
      <c r="H330" s="192"/>
    </row>
    <row r="331" spans="1:8">
      <c r="A331" s="56" t="s">
        <v>681</v>
      </c>
      <c r="B331" s="64" t="s">
        <v>674</v>
      </c>
      <c r="C331" s="58" t="s">
        <v>675</v>
      </c>
      <c r="D331" s="59"/>
      <c r="E331" s="193"/>
      <c r="F331" s="193"/>
      <c r="G331" s="193"/>
      <c r="H331" s="192"/>
    </row>
    <row r="332" spans="1:8">
      <c r="A332" s="56" t="s">
        <v>682</v>
      </c>
      <c r="B332" s="65" t="s">
        <v>683</v>
      </c>
      <c r="C332" s="58" t="s">
        <v>400</v>
      </c>
      <c r="D332" s="203" t="s">
        <v>656</v>
      </c>
      <c r="E332" s="203" t="s">
        <v>656</v>
      </c>
      <c r="F332" s="203"/>
      <c r="G332" s="203" t="s">
        <v>656</v>
      </c>
      <c r="H332" s="204" t="s">
        <v>656</v>
      </c>
    </row>
    <row r="333" spans="1:8">
      <c r="A333" s="56" t="s">
        <v>684</v>
      </c>
      <c r="B333" s="64" t="s">
        <v>672</v>
      </c>
      <c r="C333" s="58" t="s">
        <v>668</v>
      </c>
      <c r="D333" s="59"/>
      <c r="E333" s="193"/>
      <c r="F333" s="193"/>
      <c r="G333" s="193"/>
      <c r="H333" s="192"/>
    </row>
    <row r="334" spans="1:8">
      <c r="A334" s="56" t="s">
        <v>685</v>
      </c>
      <c r="B334" s="64" t="s">
        <v>674</v>
      </c>
      <c r="C334" s="58" t="s">
        <v>675</v>
      </c>
      <c r="D334" s="59"/>
      <c r="E334" s="193"/>
      <c r="F334" s="193"/>
      <c r="G334" s="193"/>
      <c r="H334" s="192"/>
    </row>
    <row r="335" spans="1:8">
      <c r="A335" s="56" t="s">
        <v>686</v>
      </c>
      <c r="B335" s="65" t="s">
        <v>687</v>
      </c>
      <c r="C335" s="58" t="s">
        <v>400</v>
      </c>
      <c r="D335" s="203" t="s">
        <v>656</v>
      </c>
      <c r="E335" s="203" t="s">
        <v>656</v>
      </c>
      <c r="F335" s="203"/>
      <c r="G335" s="203" t="s">
        <v>656</v>
      </c>
      <c r="H335" s="204" t="s">
        <v>656</v>
      </c>
    </row>
    <row r="336" spans="1:8">
      <c r="A336" s="56" t="s">
        <v>688</v>
      </c>
      <c r="B336" s="64" t="s">
        <v>672</v>
      </c>
      <c r="C336" s="58" t="s">
        <v>668</v>
      </c>
      <c r="D336" s="59"/>
      <c r="E336" s="193"/>
      <c r="F336" s="193"/>
      <c r="G336" s="193"/>
      <c r="H336" s="192"/>
    </row>
    <row r="337" spans="1:8">
      <c r="A337" s="56" t="s">
        <v>689</v>
      </c>
      <c r="B337" s="64" t="s">
        <v>680</v>
      </c>
      <c r="C337" s="58" t="s">
        <v>1</v>
      </c>
      <c r="D337" s="59"/>
      <c r="E337" s="193"/>
      <c r="F337" s="193"/>
      <c r="G337" s="193"/>
      <c r="H337" s="192"/>
    </row>
    <row r="338" spans="1:8">
      <c r="A338" s="56" t="s">
        <v>690</v>
      </c>
      <c r="B338" s="64" t="s">
        <v>674</v>
      </c>
      <c r="C338" s="58" t="s">
        <v>675</v>
      </c>
      <c r="D338" s="59"/>
      <c r="E338" s="193"/>
      <c r="F338" s="193"/>
      <c r="G338" s="193"/>
      <c r="H338" s="192"/>
    </row>
    <row r="339" spans="1:8">
      <c r="A339" s="77" t="s">
        <v>691</v>
      </c>
      <c r="B339" s="82" t="s">
        <v>692</v>
      </c>
      <c r="C339" s="78" t="s">
        <v>400</v>
      </c>
      <c r="D339" s="203" t="s">
        <v>656</v>
      </c>
      <c r="E339" s="203" t="s">
        <v>656</v>
      </c>
      <c r="F339" s="201"/>
      <c r="G339" s="201" t="s">
        <v>656</v>
      </c>
      <c r="H339" s="202" t="s">
        <v>656</v>
      </c>
    </row>
    <row r="340" spans="1:8">
      <c r="A340" s="56" t="s">
        <v>693</v>
      </c>
      <c r="B340" s="65" t="s">
        <v>694</v>
      </c>
      <c r="C340" s="58" t="s">
        <v>668</v>
      </c>
      <c r="D340" s="59"/>
      <c r="E340" s="193"/>
      <c r="F340" s="193"/>
      <c r="G340" s="193"/>
      <c r="H340" s="192"/>
    </row>
    <row r="341" spans="1:8" ht="31.5">
      <c r="A341" s="56" t="s">
        <v>695</v>
      </c>
      <c r="B341" s="64" t="s">
        <v>696</v>
      </c>
      <c r="C341" s="58" t="s">
        <v>668</v>
      </c>
      <c r="D341" s="59"/>
      <c r="E341" s="193"/>
      <c r="F341" s="193"/>
      <c r="G341" s="193"/>
      <c r="H341" s="192"/>
    </row>
    <row r="342" spans="1:8">
      <c r="A342" s="56" t="s">
        <v>697</v>
      </c>
      <c r="B342" s="84" t="s">
        <v>698</v>
      </c>
      <c r="C342" s="58" t="s">
        <v>668</v>
      </c>
      <c r="D342" s="59"/>
      <c r="E342" s="193"/>
      <c r="F342" s="193"/>
      <c r="G342" s="193"/>
      <c r="H342" s="192"/>
    </row>
    <row r="343" spans="1:8">
      <c r="A343" s="56" t="s">
        <v>699</v>
      </c>
      <c r="B343" s="84" t="s">
        <v>700</v>
      </c>
      <c r="C343" s="58" t="s">
        <v>668</v>
      </c>
      <c r="D343" s="59"/>
      <c r="E343" s="193"/>
      <c r="F343" s="193"/>
      <c r="G343" s="193"/>
      <c r="H343" s="192"/>
    </row>
    <row r="344" spans="1:8">
      <c r="A344" s="56" t="s">
        <v>701</v>
      </c>
      <c r="B344" s="65" t="s">
        <v>702</v>
      </c>
      <c r="C344" s="58" t="s">
        <v>668</v>
      </c>
      <c r="D344" s="59"/>
      <c r="E344" s="193"/>
      <c r="F344" s="193"/>
      <c r="G344" s="193"/>
      <c r="H344" s="192"/>
    </row>
    <row r="345" spans="1:8">
      <c r="A345" s="56" t="s">
        <v>703</v>
      </c>
      <c r="B345" s="65" t="s">
        <v>704</v>
      </c>
      <c r="C345" s="58" t="s">
        <v>1</v>
      </c>
      <c r="D345" s="59"/>
      <c r="E345" s="193"/>
      <c r="F345" s="193"/>
      <c r="G345" s="193"/>
      <c r="H345" s="192"/>
    </row>
    <row r="346" spans="1:8" ht="31.5">
      <c r="A346" s="56" t="s">
        <v>705</v>
      </c>
      <c r="B346" s="64" t="s">
        <v>706</v>
      </c>
      <c r="C346" s="58" t="s">
        <v>1</v>
      </c>
      <c r="D346" s="59"/>
      <c r="E346" s="193"/>
      <c r="F346" s="193"/>
      <c r="G346" s="193"/>
      <c r="H346" s="192"/>
    </row>
    <row r="347" spans="1:8">
      <c r="A347" s="56" t="s">
        <v>707</v>
      </c>
      <c r="B347" s="84" t="s">
        <v>698</v>
      </c>
      <c r="C347" s="58" t="s">
        <v>1</v>
      </c>
      <c r="D347" s="59"/>
      <c r="E347" s="193"/>
      <c r="F347" s="193"/>
      <c r="G347" s="193"/>
      <c r="H347" s="192"/>
    </row>
    <row r="348" spans="1:8">
      <c r="A348" s="56" t="s">
        <v>708</v>
      </c>
      <c r="B348" s="84" t="s">
        <v>700</v>
      </c>
      <c r="C348" s="58" t="s">
        <v>1</v>
      </c>
      <c r="D348" s="59"/>
      <c r="E348" s="193"/>
      <c r="F348" s="193"/>
      <c r="G348" s="193"/>
      <c r="H348" s="192"/>
    </row>
    <row r="349" spans="1:8">
      <c r="A349" s="56" t="s">
        <v>709</v>
      </c>
      <c r="B349" s="65" t="s">
        <v>710</v>
      </c>
      <c r="C349" s="58" t="s">
        <v>711</v>
      </c>
      <c r="D349" s="59"/>
      <c r="E349" s="193"/>
      <c r="F349" s="193"/>
      <c r="G349" s="193"/>
      <c r="H349" s="192"/>
    </row>
    <row r="350" spans="1:8" ht="31.5">
      <c r="A350" s="56" t="s">
        <v>712</v>
      </c>
      <c r="B350" s="65" t="s">
        <v>713</v>
      </c>
      <c r="C350" s="58" t="s">
        <v>884</v>
      </c>
      <c r="D350" s="59"/>
      <c r="E350" s="193"/>
      <c r="F350" s="193"/>
      <c r="G350" s="193"/>
      <c r="H350" s="192"/>
    </row>
    <row r="351" spans="1:8">
      <c r="A351" s="56" t="s">
        <v>714</v>
      </c>
      <c r="B351" s="80" t="s">
        <v>715</v>
      </c>
      <c r="C351" s="58" t="s">
        <v>400</v>
      </c>
      <c r="D351" s="203" t="s">
        <v>656</v>
      </c>
      <c r="E351" s="203" t="s">
        <v>656</v>
      </c>
      <c r="F351" s="203"/>
      <c r="G351" s="203" t="s">
        <v>656</v>
      </c>
      <c r="H351" s="204" t="s">
        <v>656</v>
      </c>
    </row>
    <row r="352" spans="1:8">
      <c r="A352" s="56" t="s">
        <v>716</v>
      </c>
      <c r="B352" s="65" t="s">
        <v>717</v>
      </c>
      <c r="C352" s="58" t="s">
        <v>668</v>
      </c>
      <c r="D352" s="59"/>
      <c r="E352" s="193"/>
      <c r="F352" s="193"/>
      <c r="G352" s="193"/>
      <c r="H352" s="192"/>
    </row>
    <row r="353" spans="1:8">
      <c r="A353" s="56" t="s">
        <v>718</v>
      </c>
      <c r="B353" s="65" t="s">
        <v>719</v>
      </c>
      <c r="C353" s="58" t="s">
        <v>661</v>
      </c>
      <c r="D353" s="59"/>
      <c r="E353" s="193"/>
      <c r="F353" s="193"/>
      <c r="G353" s="193"/>
      <c r="H353" s="192"/>
    </row>
    <row r="354" spans="1:8" ht="47.25">
      <c r="A354" s="56" t="s">
        <v>720</v>
      </c>
      <c r="B354" s="65" t="s">
        <v>721</v>
      </c>
      <c r="C354" s="58" t="s">
        <v>884</v>
      </c>
      <c r="D354" s="59"/>
      <c r="E354" s="193"/>
      <c r="F354" s="193"/>
      <c r="G354" s="193"/>
      <c r="H354" s="192"/>
    </row>
    <row r="355" spans="1:8" ht="31.5">
      <c r="A355" s="56" t="s">
        <v>722</v>
      </c>
      <c r="B355" s="65" t="s">
        <v>723</v>
      </c>
      <c r="C355" s="58" t="s">
        <v>884</v>
      </c>
      <c r="D355" s="59"/>
      <c r="E355" s="193"/>
      <c r="F355" s="193"/>
      <c r="G355" s="193"/>
      <c r="H355" s="192"/>
    </row>
    <row r="356" spans="1:8">
      <c r="A356" s="56" t="s">
        <v>724</v>
      </c>
      <c r="B356" s="80" t="s">
        <v>725</v>
      </c>
      <c r="C356" s="204" t="s">
        <v>400</v>
      </c>
      <c r="D356" s="203" t="s">
        <v>656</v>
      </c>
      <c r="E356" s="203" t="s">
        <v>656</v>
      </c>
      <c r="F356" s="203"/>
      <c r="G356" s="203" t="s">
        <v>656</v>
      </c>
      <c r="H356" s="204" t="s">
        <v>656</v>
      </c>
    </row>
    <row r="357" spans="1:8">
      <c r="A357" s="56" t="s">
        <v>726</v>
      </c>
      <c r="B357" s="65" t="s">
        <v>727</v>
      </c>
      <c r="C357" s="58" t="s">
        <v>1</v>
      </c>
      <c r="D357" s="59"/>
      <c r="E357" s="193"/>
      <c r="F357" s="193"/>
      <c r="G357" s="193"/>
      <c r="H357" s="192"/>
    </row>
    <row r="358" spans="1:8" ht="47.25">
      <c r="A358" s="56" t="s">
        <v>728</v>
      </c>
      <c r="B358" s="64" t="s">
        <v>729</v>
      </c>
      <c r="C358" s="58" t="s">
        <v>1</v>
      </c>
      <c r="D358" s="59"/>
      <c r="E358" s="193"/>
      <c r="F358" s="193"/>
      <c r="G358" s="193"/>
      <c r="H358" s="192"/>
    </row>
    <row r="359" spans="1:8" ht="47.25">
      <c r="A359" s="56" t="s">
        <v>730</v>
      </c>
      <c r="B359" s="64" t="s">
        <v>731</v>
      </c>
      <c r="C359" s="58" t="s">
        <v>1</v>
      </c>
      <c r="D359" s="59"/>
      <c r="E359" s="193"/>
      <c r="F359" s="193"/>
      <c r="G359" s="193"/>
      <c r="H359" s="192"/>
    </row>
    <row r="360" spans="1:8" ht="31.5">
      <c r="A360" s="56" t="s">
        <v>732</v>
      </c>
      <c r="B360" s="64" t="s">
        <v>733</v>
      </c>
      <c r="C360" s="58" t="s">
        <v>1</v>
      </c>
      <c r="D360" s="59"/>
      <c r="E360" s="193"/>
      <c r="F360" s="193"/>
      <c r="G360" s="193"/>
      <c r="H360" s="192"/>
    </row>
    <row r="361" spans="1:8">
      <c r="A361" s="56" t="s">
        <v>734</v>
      </c>
      <c r="B361" s="65" t="s">
        <v>735</v>
      </c>
      <c r="C361" s="58" t="s">
        <v>668</v>
      </c>
      <c r="D361" s="59"/>
      <c r="E361" s="193"/>
      <c r="F361" s="193"/>
      <c r="G361" s="193"/>
      <c r="H361" s="192"/>
    </row>
    <row r="362" spans="1:8" ht="31.5">
      <c r="A362" s="56" t="s">
        <v>736</v>
      </c>
      <c r="B362" s="64" t="s">
        <v>737</v>
      </c>
      <c r="C362" s="58" t="s">
        <v>668</v>
      </c>
      <c r="D362" s="59"/>
      <c r="E362" s="193"/>
      <c r="F362" s="193"/>
      <c r="G362" s="193"/>
      <c r="H362" s="192"/>
    </row>
    <row r="363" spans="1:8">
      <c r="A363" s="56" t="s">
        <v>738</v>
      </c>
      <c r="B363" s="64" t="s">
        <v>739</v>
      </c>
      <c r="C363" s="58" t="s">
        <v>668</v>
      </c>
      <c r="D363" s="59"/>
      <c r="E363" s="193"/>
      <c r="F363" s="193"/>
      <c r="G363" s="193"/>
      <c r="H363" s="192"/>
    </row>
    <row r="364" spans="1:8" ht="31.5">
      <c r="A364" s="56" t="s">
        <v>740</v>
      </c>
      <c r="B364" s="65" t="s">
        <v>741</v>
      </c>
      <c r="C364" s="58" t="s">
        <v>884</v>
      </c>
      <c r="D364" s="59"/>
      <c r="E364" s="193"/>
      <c r="F364" s="193"/>
      <c r="G364" s="193"/>
      <c r="H364" s="192"/>
    </row>
    <row r="365" spans="1:8">
      <c r="A365" s="56" t="s">
        <v>742</v>
      </c>
      <c r="B365" s="64" t="s">
        <v>743</v>
      </c>
      <c r="C365" s="58" t="s">
        <v>884</v>
      </c>
      <c r="D365" s="71"/>
      <c r="E365" s="193"/>
      <c r="F365" s="194"/>
      <c r="G365" s="194"/>
      <c r="H365" s="195"/>
    </row>
    <row r="366" spans="1:8">
      <c r="A366" s="56" t="s">
        <v>744</v>
      </c>
      <c r="B366" s="64" t="s">
        <v>135</v>
      </c>
      <c r="C366" s="58" t="s">
        <v>884</v>
      </c>
      <c r="D366" s="71"/>
      <c r="E366" s="193"/>
      <c r="F366" s="194"/>
      <c r="G366" s="194"/>
      <c r="H366" s="195"/>
    </row>
    <row r="367" spans="1:8" ht="16.5" thickBot="1">
      <c r="A367" s="73" t="s">
        <v>745</v>
      </c>
      <c r="B367" s="86" t="s">
        <v>746</v>
      </c>
      <c r="C367" s="75" t="s">
        <v>885</v>
      </c>
      <c r="D367" s="76"/>
      <c r="E367" s="197"/>
      <c r="F367" s="197"/>
      <c r="G367" s="197"/>
      <c r="H367" s="87"/>
    </row>
    <row r="368" spans="1:8">
      <c r="A368" s="393" t="s">
        <v>747</v>
      </c>
      <c r="B368" s="394"/>
      <c r="C368" s="394"/>
      <c r="D368" s="394"/>
      <c r="E368" s="394"/>
      <c r="F368" s="394"/>
      <c r="G368" s="394"/>
      <c r="H368" s="395"/>
    </row>
    <row r="369" spans="1:8" ht="16.5" thickBot="1">
      <c r="A369" s="393"/>
      <c r="B369" s="394"/>
      <c r="C369" s="394"/>
      <c r="D369" s="394"/>
      <c r="E369" s="394"/>
      <c r="F369" s="394"/>
      <c r="G369" s="394"/>
      <c r="H369" s="395"/>
    </row>
    <row r="370" spans="1:8" ht="51.75" customHeight="1">
      <c r="A370" s="379" t="s">
        <v>118</v>
      </c>
      <c r="B370" s="375" t="s">
        <v>119</v>
      </c>
      <c r="C370" s="377" t="s">
        <v>228</v>
      </c>
      <c r="D370" s="382" t="s">
        <v>806</v>
      </c>
      <c r="E370" s="383"/>
      <c r="F370" s="384" t="s">
        <v>808</v>
      </c>
      <c r="G370" s="383"/>
      <c r="H370" s="385" t="s">
        <v>7</v>
      </c>
    </row>
    <row r="371" spans="1:8" ht="38.25">
      <c r="A371" s="380"/>
      <c r="B371" s="376"/>
      <c r="C371" s="378"/>
      <c r="D371" s="185" t="s">
        <v>810</v>
      </c>
      <c r="E371" s="186" t="s">
        <v>10</v>
      </c>
      <c r="F371" s="186" t="s">
        <v>811</v>
      </c>
      <c r="G371" s="185" t="s">
        <v>809</v>
      </c>
      <c r="H371" s="386"/>
    </row>
    <row r="372" spans="1:8" ht="16.5" thickBot="1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>
      <c r="A373" s="387" t="s">
        <v>748</v>
      </c>
      <c r="B373" s="388"/>
      <c r="C373" s="78" t="s">
        <v>884</v>
      </c>
      <c r="D373" s="79"/>
      <c r="E373" s="94"/>
      <c r="F373" s="94"/>
      <c r="G373" s="95"/>
      <c r="H373" s="96"/>
    </row>
    <row r="374" spans="1:8" ht="18.75">
      <c r="A374" s="56" t="s">
        <v>120</v>
      </c>
      <c r="B374" s="97" t="s">
        <v>749</v>
      </c>
      <c r="C374" s="58" t="s">
        <v>884</v>
      </c>
      <c r="D374" s="59"/>
      <c r="E374" s="98"/>
      <c r="F374" s="98"/>
      <c r="G374" s="99"/>
      <c r="H374" s="100"/>
    </row>
    <row r="375" spans="1:8" ht="18.75">
      <c r="A375" s="56" t="s">
        <v>121</v>
      </c>
      <c r="B375" s="65" t="s">
        <v>122</v>
      </c>
      <c r="C375" s="58" t="s">
        <v>884</v>
      </c>
      <c r="D375" s="59"/>
      <c r="E375" s="98"/>
      <c r="F375" s="98"/>
      <c r="G375" s="99"/>
      <c r="H375" s="100"/>
    </row>
    <row r="376" spans="1:8" ht="31.5">
      <c r="A376" s="56" t="s">
        <v>123</v>
      </c>
      <c r="B376" s="64" t="s">
        <v>750</v>
      </c>
      <c r="C376" s="58" t="s">
        <v>884</v>
      </c>
      <c r="D376" s="59"/>
      <c r="E376" s="101"/>
      <c r="F376" s="101"/>
      <c r="G376" s="99"/>
      <c r="H376" s="100"/>
    </row>
    <row r="377" spans="1:8" ht="18.75">
      <c r="A377" s="56" t="s">
        <v>124</v>
      </c>
      <c r="B377" s="66" t="s">
        <v>751</v>
      </c>
      <c r="C377" s="58" t="s">
        <v>884</v>
      </c>
      <c r="D377" s="59"/>
      <c r="E377" s="101"/>
      <c r="F377" s="101"/>
      <c r="G377" s="99"/>
      <c r="H377" s="100"/>
    </row>
    <row r="378" spans="1:8" ht="31.5">
      <c r="A378" s="56" t="s">
        <v>752</v>
      </c>
      <c r="B378" s="67" t="s">
        <v>232</v>
      </c>
      <c r="C378" s="58" t="s">
        <v>884</v>
      </c>
      <c r="D378" s="59"/>
      <c r="E378" s="101"/>
      <c r="F378" s="101"/>
      <c r="G378" s="99"/>
      <c r="H378" s="100"/>
    </row>
    <row r="379" spans="1:8" ht="31.5">
      <c r="A379" s="56" t="s">
        <v>753</v>
      </c>
      <c r="B379" s="67" t="s">
        <v>233</v>
      </c>
      <c r="C379" s="58" t="s">
        <v>884</v>
      </c>
      <c r="D379" s="59"/>
      <c r="E379" s="101"/>
      <c r="F379" s="101"/>
      <c r="G379" s="99"/>
      <c r="H379" s="100"/>
    </row>
    <row r="380" spans="1:8" ht="31.5">
      <c r="A380" s="56" t="s">
        <v>754</v>
      </c>
      <c r="B380" s="67" t="s">
        <v>234</v>
      </c>
      <c r="C380" s="58" t="s">
        <v>884</v>
      </c>
      <c r="D380" s="59"/>
      <c r="E380" s="101"/>
      <c r="F380" s="101"/>
      <c r="G380" s="99"/>
      <c r="H380" s="100"/>
    </row>
    <row r="381" spans="1:8" ht="18.75">
      <c r="A381" s="56" t="s">
        <v>126</v>
      </c>
      <c r="B381" s="66" t="s">
        <v>755</v>
      </c>
      <c r="C381" s="58" t="s">
        <v>884</v>
      </c>
      <c r="D381" s="59"/>
      <c r="E381" s="101"/>
      <c r="F381" s="101"/>
      <c r="G381" s="99"/>
      <c r="H381" s="100"/>
    </row>
    <row r="382" spans="1:8" ht="18.75">
      <c r="A382" s="56" t="s">
        <v>128</v>
      </c>
      <c r="B382" s="66" t="s">
        <v>756</v>
      </c>
      <c r="C382" s="58" t="s">
        <v>884</v>
      </c>
      <c r="D382" s="59"/>
      <c r="E382" s="101"/>
      <c r="F382" s="101"/>
      <c r="G382" s="99"/>
      <c r="H382" s="100"/>
    </row>
    <row r="383" spans="1:8" ht="18.75">
      <c r="A383" s="56" t="s">
        <v>130</v>
      </c>
      <c r="B383" s="66" t="s">
        <v>757</v>
      </c>
      <c r="C383" s="58" t="s">
        <v>884</v>
      </c>
      <c r="D383" s="59"/>
      <c r="E383" s="101"/>
      <c r="F383" s="101"/>
      <c r="G383" s="99"/>
      <c r="H383" s="100"/>
    </row>
    <row r="384" spans="1:8" ht="18.75">
      <c r="A384" s="56" t="s">
        <v>131</v>
      </c>
      <c r="B384" s="66" t="s">
        <v>758</v>
      </c>
      <c r="C384" s="58" t="s">
        <v>884</v>
      </c>
      <c r="D384" s="59"/>
      <c r="E384" s="101"/>
      <c r="F384" s="101"/>
      <c r="G384" s="99"/>
      <c r="H384" s="100"/>
    </row>
    <row r="385" spans="1:8" ht="31.5">
      <c r="A385" s="56" t="s">
        <v>759</v>
      </c>
      <c r="B385" s="67" t="s">
        <v>760</v>
      </c>
      <c r="C385" s="58" t="s">
        <v>884</v>
      </c>
      <c r="D385" s="59"/>
      <c r="E385" s="101"/>
      <c r="F385" s="101"/>
      <c r="G385" s="99"/>
      <c r="H385" s="100"/>
    </row>
    <row r="386" spans="1:8" ht="18.75">
      <c r="A386" s="56" t="s">
        <v>761</v>
      </c>
      <c r="B386" s="67" t="s">
        <v>762</v>
      </c>
      <c r="C386" s="58" t="s">
        <v>884</v>
      </c>
      <c r="D386" s="59"/>
      <c r="E386" s="101"/>
      <c r="F386" s="101"/>
      <c r="G386" s="99"/>
      <c r="H386" s="100"/>
    </row>
    <row r="387" spans="1:8" ht="18.75">
      <c r="A387" s="56" t="s">
        <v>763</v>
      </c>
      <c r="B387" s="67" t="s">
        <v>138</v>
      </c>
      <c r="C387" s="58" t="s">
        <v>884</v>
      </c>
      <c r="D387" s="59"/>
      <c r="E387" s="101"/>
      <c r="F387" s="101"/>
      <c r="G387" s="99"/>
      <c r="H387" s="100"/>
    </row>
    <row r="388" spans="1:8" ht="18.75">
      <c r="A388" s="56" t="s">
        <v>764</v>
      </c>
      <c r="B388" s="67" t="s">
        <v>762</v>
      </c>
      <c r="C388" s="58" t="s">
        <v>884</v>
      </c>
      <c r="D388" s="59"/>
      <c r="E388" s="101"/>
      <c r="F388" s="101"/>
      <c r="G388" s="99"/>
      <c r="H388" s="100"/>
    </row>
    <row r="389" spans="1:8" ht="18.75">
      <c r="A389" s="56" t="s">
        <v>132</v>
      </c>
      <c r="B389" s="66" t="s">
        <v>765</v>
      </c>
      <c r="C389" s="58" t="s">
        <v>884</v>
      </c>
      <c r="D389" s="59"/>
      <c r="E389" s="101"/>
      <c r="F389" s="101"/>
      <c r="G389" s="99"/>
      <c r="H389" s="100"/>
    </row>
    <row r="390" spans="1:8" ht="18.75">
      <c r="A390" s="56" t="s">
        <v>133</v>
      </c>
      <c r="B390" s="66" t="s">
        <v>584</v>
      </c>
      <c r="C390" s="58" t="s">
        <v>884</v>
      </c>
      <c r="D390" s="59"/>
      <c r="E390" s="101"/>
      <c r="F390" s="101"/>
      <c r="G390" s="99"/>
      <c r="H390" s="100"/>
    </row>
    <row r="391" spans="1:8" ht="31.5">
      <c r="A391" s="56" t="s">
        <v>766</v>
      </c>
      <c r="B391" s="66" t="s">
        <v>767</v>
      </c>
      <c r="C391" s="58" t="s">
        <v>884</v>
      </c>
      <c r="D391" s="59"/>
      <c r="E391" s="101"/>
      <c r="F391" s="101"/>
      <c r="G391" s="99"/>
      <c r="H391" s="100"/>
    </row>
    <row r="392" spans="1:8" ht="18.75">
      <c r="A392" s="56" t="s">
        <v>768</v>
      </c>
      <c r="B392" s="67" t="s">
        <v>134</v>
      </c>
      <c r="C392" s="58" t="s">
        <v>884</v>
      </c>
      <c r="D392" s="59"/>
      <c r="E392" s="101"/>
      <c r="F392" s="101"/>
      <c r="G392" s="99"/>
      <c r="H392" s="100"/>
    </row>
    <row r="393" spans="1:8" ht="18.75">
      <c r="A393" s="56" t="s">
        <v>769</v>
      </c>
      <c r="B393" s="102" t="s">
        <v>135</v>
      </c>
      <c r="C393" s="58" t="s">
        <v>884</v>
      </c>
      <c r="D393" s="59"/>
      <c r="E393" s="101"/>
      <c r="F393" s="101"/>
      <c r="G393" s="99"/>
      <c r="H393" s="100"/>
    </row>
    <row r="394" spans="1:8" ht="31.5">
      <c r="A394" s="56" t="s">
        <v>136</v>
      </c>
      <c r="B394" s="64" t="s">
        <v>770</v>
      </c>
      <c r="C394" s="58" t="s">
        <v>884</v>
      </c>
      <c r="D394" s="59"/>
      <c r="E394" s="98"/>
      <c r="F394" s="98"/>
      <c r="G394" s="99"/>
      <c r="H394" s="100"/>
    </row>
    <row r="395" spans="1:8" ht="31.5">
      <c r="A395" s="56" t="s">
        <v>771</v>
      </c>
      <c r="B395" s="66" t="s">
        <v>232</v>
      </c>
      <c r="C395" s="58" t="s">
        <v>884</v>
      </c>
      <c r="D395" s="59"/>
      <c r="E395" s="98"/>
      <c r="F395" s="98"/>
      <c r="G395" s="99"/>
      <c r="H395" s="100"/>
    </row>
    <row r="396" spans="1:8" ht="31.5">
      <c r="A396" s="56" t="s">
        <v>772</v>
      </c>
      <c r="B396" s="66" t="s">
        <v>233</v>
      </c>
      <c r="C396" s="58" t="s">
        <v>884</v>
      </c>
      <c r="D396" s="59"/>
      <c r="E396" s="98"/>
      <c r="F396" s="98"/>
      <c r="G396" s="99"/>
      <c r="H396" s="100"/>
    </row>
    <row r="397" spans="1:8" ht="31.5">
      <c r="A397" s="56" t="s">
        <v>773</v>
      </c>
      <c r="B397" s="66" t="s">
        <v>234</v>
      </c>
      <c r="C397" s="58" t="s">
        <v>884</v>
      </c>
      <c r="D397" s="59"/>
      <c r="E397" s="98"/>
      <c r="F397" s="98"/>
      <c r="G397" s="99"/>
      <c r="H397" s="100"/>
    </row>
    <row r="398" spans="1:8" ht="18.75">
      <c r="A398" s="56" t="s">
        <v>137</v>
      </c>
      <c r="B398" s="64" t="s">
        <v>774</v>
      </c>
      <c r="C398" s="58" t="s">
        <v>884</v>
      </c>
      <c r="D398" s="59"/>
      <c r="E398" s="98"/>
      <c r="F398" s="98"/>
      <c r="G398" s="99"/>
      <c r="H398" s="100"/>
    </row>
    <row r="399" spans="1:8" ht="18.75">
      <c r="A399" s="56" t="s">
        <v>139</v>
      </c>
      <c r="B399" s="65" t="s">
        <v>775</v>
      </c>
      <c r="C399" s="58" t="s">
        <v>884</v>
      </c>
      <c r="D399" s="59"/>
      <c r="E399" s="98"/>
      <c r="F399" s="98"/>
      <c r="G399" s="99"/>
      <c r="H399" s="100"/>
    </row>
    <row r="400" spans="1:8" ht="18.75">
      <c r="A400" s="56" t="s">
        <v>140</v>
      </c>
      <c r="B400" s="64" t="s">
        <v>776</v>
      </c>
      <c r="C400" s="58" t="s">
        <v>884</v>
      </c>
      <c r="D400" s="59"/>
      <c r="E400" s="101"/>
      <c r="F400" s="101"/>
      <c r="G400" s="99"/>
      <c r="H400" s="100"/>
    </row>
    <row r="401" spans="1:8" ht="18.75">
      <c r="A401" s="56" t="s">
        <v>141</v>
      </c>
      <c r="B401" s="66" t="s">
        <v>125</v>
      </c>
      <c r="C401" s="58" t="s">
        <v>884</v>
      </c>
      <c r="D401" s="59"/>
      <c r="E401" s="101"/>
      <c r="F401" s="101"/>
      <c r="G401" s="99"/>
      <c r="H401" s="100"/>
    </row>
    <row r="402" spans="1:8" ht="31.5">
      <c r="A402" s="56" t="s">
        <v>777</v>
      </c>
      <c r="B402" s="66" t="s">
        <v>232</v>
      </c>
      <c r="C402" s="58" t="s">
        <v>884</v>
      </c>
      <c r="D402" s="59"/>
      <c r="E402" s="101"/>
      <c r="F402" s="101"/>
      <c r="G402" s="99"/>
      <c r="H402" s="100"/>
    </row>
    <row r="403" spans="1:8" ht="31.5">
      <c r="A403" s="56" t="s">
        <v>778</v>
      </c>
      <c r="B403" s="66" t="s">
        <v>233</v>
      </c>
      <c r="C403" s="58" t="s">
        <v>884</v>
      </c>
      <c r="D403" s="59"/>
      <c r="E403" s="101"/>
      <c r="F403" s="101"/>
      <c r="G403" s="99"/>
      <c r="H403" s="100"/>
    </row>
    <row r="404" spans="1:8" ht="31.5">
      <c r="A404" s="56" t="s">
        <v>779</v>
      </c>
      <c r="B404" s="66" t="s">
        <v>234</v>
      </c>
      <c r="C404" s="58" t="s">
        <v>884</v>
      </c>
      <c r="D404" s="59"/>
      <c r="E404" s="101"/>
      <c r="F404" s="101"/>
      <c r="G404" s="99"/>
      <c r="H404" s="100"/>
    </row>
    <row r="405" spans="1:8" ht="18.75">
      <c r="A405" s="56" t="s">
        <v>142</v>
      </c>
      <c r="B405" s="66" t="s">
        <v>572</v>
      </c>
      <c r="C405" s="58" t="s">
        <v>884</v>
      </c>
      <c r="D405" s="59"/>
      <c r="E405" s="101"/>
      <c r="F405" s="101"/>
      <c r="G405" s="99"/>
      <c r="H405" s="100"/>
    </row>
    <row r="406" spans="1:8" ht="18.75">
      <c r="A406" s="56" t="s">
        <v>143</v>
      </c>
      <c r="B406" s="66" t="s">
        <v>127</v>
      </c>
      <c r="C406" s="58" t="s">
        <v>884</v>
      </c>
      <c r="D406" s="59"/>
      <c r="E406" s="101"/>
      <c r="F406" s="101"/>
      <c r="G406" s="99"/>
      <c r="H406" s="100"/>
    </row>
    <row r="407" spans="1:8" ht="18.75">
      <c r="A407" s="56" t="s">
        <v>144</v>
      </c>
      <c r="B407" s="66" t="s">
        <v>577</v>
      </c>
      <c r="C407" s="58" t="s">
        <v>884</v>
      </c>
      <c r="D407" s="59"/>
      <c r="E407" s="101"/>
      <c r="F407" s="101"/>
      <c r="G407" s="99"/>
      <c r="H407" s="100"/>
    </row>
    <row r="408" spans="1:8" ht="18.75">
      <c r="A408" s="56" t="s">
        <v>145</v>
      </c>
      <c r="B408" s="66" t="s">
        <v>129</v>
      </c>
      <c r="C408" s="58" t="s">
        <v>884</v>
      </c>
      <c r="D408" s="59"/>
      <c r="E408" s="101"/>
      <c r="F408" s="101"/>
      <c r="G408" s="99"/>
      <c r="H408" s="100"/>
    </row>
    <row r="409" spans="1:8" ht="18.75">
      <c r="A409" s="56" t="s">
        <v>146</v>
      </c>
      <c r="B409" s="66" t="s">
        <v>584</v>
      </c>
      <c r="C409" s="58" t="s">
        <v>884</v>
      </c>
      <c r="D409" s="59"/>
      <c r="E409" s="101"/>
      <c r="F409" s="101"/>
      <c r="G409" s="99"/>
      <c r="H409" s="100"/>
    </row>
    <row r="410" spans="1:8" ht="31.5">
      <c r="A410" s="56" t="s">
        <v>147</v>
      </c>
      <c r="B410" s="66" t="s">
        <v>587</v>
      </c>
      <c r="C410" s="58" t="s">
        <v>884</v>
      </c>
      <c r="D410" s="59"/>
      <c r="E410" s="101"/>
      <c r="F410" s="101"/>
      <c r="G410" s="99"/>
      <c r="H410" s="100"/>
    </row>
    <row r="411" spans="1:8" ht="18.75">
      <c r="A411" s="56" t="s">
        <v>148</v>
      </c>
      <c r="B411" s="67" t="s">
        <v>134</v>
      </c>
      <c r="C411" s="58" t="s">
        <v>884</v>
      </c>
      <c r="D411" s="59"/>
      <c r="E411" s="101"/>
      <c r="F411" s="101"/>
      <c r="G411" s="99"/>
      <c r="H411" s="100"/>
    </row>
    <row r="412" spans="1:8" ht="18.75">
      <c r="A412" s="56" t="s">
        <v>149</v>
      </c>
      <c r="B412" s="102" t="s">
        <v>135</v>
      </c>
      <c r="C412" s="58" t="s">
        <v>884</v>
      </c>
      <c r="D412" s="59"/>
      <c r="E412" s="101"/>
      <c r="F412" s="101"/>
      <c r="G412" s="99"/>
      <c r="H412" s="100"/>
    </row>
    <row r="413" spans="1:8" ht="18.75">
      <c r="A413" s="56" t="s">
        <v>150</v>
      </c>
      <c r="B413" s="64" t="s">
        <v>780</v>
      </c>
      <c r="C413" s="58" t="s">
        <v>884</v>
      </c>
      <c r="D413" s="59"/>
      <c r="E413" s="98"/>
      <c r="F413" s="98"/>
      <c r="G413" s="99"/>
      <c r="H413" s="100"/>
    </row>
    <row r="414" spans="1:8" ht="18.75">
      <c r="A414" s="56" t="s">
        <v>151</v>
      </c>
      <c r="B414" s="64" t="s">
        <v>152</v>
      </c>
      <c r="C414" s="58" t="s">
        <v>884</v>
      </c>
      <c r="D414" s="59"/>
      <c r="E414" s="98"/>
      <c r="F414" s="98"/>
      <c r="G414" s="99"/>
      <c r="H414" s="100"/>
    </row>
    <row r="415" spans="1:8" ht="18.75">
      <c r="A415" s="56" t="s">
        <v>153</v>
      </c>
      <c r="B415" s="66" t="s">
        <v>125</v>
      </c>
      <c r="C415" s="58" t="s">
        <v>884</v>
      </c>
      <c r="D415" s="59"/>
      <c r="E415" s="98"/>
      <c r="F415" s="98"/>
      <c r="G415" s="99"/>
      <c r="H415" s="100"/>
    </row>
    <row r="416" spans="1:8" ht="31.5">
      <c r="A416" s="56" t="s">
        <v>781</v>
      </c>
      <c r="B416" s="66" t="s">
        <v>232</v>
      </c>
      <c r="C416" s="58" t="s">
        <v>884</v>
      </c>
      <c r="D416" s="59"/>
      <c r="E416" s="98"/>
      <c r="F416" s="98"/>
      <c r="G416" s="99"/>
      <c r="H416" s="100"/>
    </row>
    <row r="417" spans="1:10" ht="31.5">
      <c r="A417" s="56" t="s">
        <v>782</v>
      </c>
      <c r="B417" s="66" t="s">
        <v>233</v>
      </c>
      <c r="C417" s="58" t="s">
        <v>884</v>
      </c>
      <c r="D417" s="59"/>
      <c r="E417" s="98"/>
      <c r="F417" s="98"/>
      <c r="G417" s="99"/>
      <c r="H417" s="100"/>
    </row>
    <row r="418" spans="1:10" ht="31.5">
      <c r="A418" s="56" t="s">
        <v>783</v>
      </c>
      <c r="B418" s="66" t="s">
        <v>234</v>
      </c>
      <c r="C418" s="58" t="s">
        <v>884</v>
      </c>
      <c r="D418" s="59"/>
      <c r="E418" s="98"/>
      <c r="F418" s="98"/>
      <c r="G418" s="99"/>
      <c r="H418" s="100"/>
    </row>
    <row r="419" spans="1:10" ht="18.75">
      <c r="A419" s="56" t="s">
        <v>154</v>
      </c>
      <c r="B419" s="66" t="s">
        <v>572</v>
      </c>
      <c r="C419" s="58" t="s">
        <v>884</v>
      </c>
      <c r="D419" s="59"/>
      <c r="E419" s="98"/>
      <c r="F419" s="98"/>
      <c r="G419" s="99"/>
      <c r="H419" s="100"/>
    </row>
    <row r="420" spans="1:10" ht="18.75">
      <c r="A420" s="56" t="s">
        <v>155</v>
      </c>
      <c r="B420" s="66" t="s">
        <v>127</v>
      </c>
      <c r="C420" s="58" t="s">
        <v>884</v>
      </c>
      <c r="D420" s="59"/>
      <c r="E420" s="98"/>
      <c r="F420" s="98"/>
      <c r="G420" s="99"/>
      <c r="H420" s="100"/>
    </row>
    <row r="421" spans="1:10" ht="18.75">
      <c r="A421" s="56" t="s">
        <v>156</v>
      </c>
      <c r="B421" s="66" t="s">
        <v>577</v>
      </c>
      <c r="C421" s="58" t="s">
        <v>884</v>
      </c>
      <c r="D421" s="59"/>
      <c r="E421" s="98"/>
      <c r="F421" s="98"/>
      <c r="G421" s="99"/>
      <c r="H421" s="100"/>
    </row>
    <row r="422" spans="1:10" ht="18.75">
      <c r="A422" s="56" t="s">
        <v>157</v>
      </c>
      <c r="B422" s="66" t="s">
        <v>129</v>
      </c>
      <c r="C422" s="58" t="s">
        <v>884</v>
      </c>
      <c r="D422" s="59"/>
      <c r="E422" s="98"/>
      <c r="F422" s="98"/>
      <c r="G422" s="99"/>
      <c r="H422" s="100"/>
    </row>
    <row r="423" spans="1:10" ht="18.75">
      <c r="A423" s="56" t="s">
        <v>158</v>
      </c>
      <c r="B423" s="66" t="s">
        <v>584</v>
      </c>
      <c r="C423" s="58" t="s">
        <v>884</v>
      </c>
      <c r="D423" s="59"/>
      <c r="E423" s="98"/>
      <c r="F423" s="98"/>
      <c r="G423" s="99"/>
      <c r="H423" s="100"/>
    </row>
    <row r="424" spans="1:10" ht="31.5">
      <c r="A424" s="56" t="s">
        <v>159</v>
      </c>
      <c r="B424" s="66" t="s">
        <v>587</v>
      </c>
      <c r="C424" s="58" t="s">
        <v>884</v>
      </c>
      <c r="D424" s="59"/>
      <c r="E424" s="98"/>
      <c r="F424" s="98"/>
      <c r="G424" s="99"/>
      <c r="H424" s="100"/>
    </row>
    <row r="425" spans="1:10" ht="18.75">
      <c r="A425" s="56" t="s">
        <v>160</v>
      </c>
      <c r="B425" s="102" t="s">
        <v>134</v>
      </c>
      <c r="C425" s="58" t="s">
        <v>884</v>
      </c>
      <c r="D425" s="59"/>
      <c r="E425" s="98"/>
      <c r="F425" s="98"/>
      <c r="G425" s="99"/>
      <c r="H425" s="100"/>
    </row>
    <row r="426" spans="1:10" ht="18.75">
      <c r="A426" s="56" t="s">
        <v>161</v>
      </c>
      <c r="B426" s="102" t="s">
        <v>135</v>
      </c>
      <c r="C426" s="58" t="s">
        <v>884</v>
      </c>
      <c r="D426" s="59"/>
      <c r="E426" s="98"/>
      <c r="F426" s="98"/>
      <c r="G426" s="99"/>
      <c r="H426" s="100"/>
    </row>
    <row r="427" spans="1:10" ht="18.75">
      <c r="A427" s="56" t="s">
        <v>162</v>
      </c>
      <c r="B427" s="65" t="s">
        <v>784</v>
      </c>
      <c r="C427" s="58" t="s">
        <v>884</v>
      </c>
      <c r="D427" s="59"/>
      <c r="E427" s="98"/>
      <c r="F427" s="98"/>
      <c r="G427" s="103"/>
      <c r="H427" s="100"/>
    </row>
    <row r="428" spans="1:10" ht="18.75">
      <c r="A428" s="56" t="s">
        <v>163</v>
      </c>
      <c r="B428" s="65" t="s">
        <v>785</v>
      </c>
      <c r="C428" s="58" t="s">
        <v>884</v>
      </c>
      <c r="D428" s="59"/>
      <c r="E428" s="98"/>
      <c r="F428" s="98"/>
      <c r="G428" s="99"/>
      <c r="H428" s="100"/>
    </row>
    <row r="429" spans="1:10" ht="18.75">
      <c r="A429" s="56" t="s">
        <v>164</v>
      </c>
      <c r="B429" s="64" t="s">
        <v>786</v>
      </c>
      <c r="C429" s="58" t="s">
        <v>884</v>
      </c>
      <c r="D429" s="59"/>
      <c r="E429" s="98"/>
      <c r="F429" s="98"/>
      <c r="G429" s="99"/>
      <c r="H429" s="100"/>
      <c r="I429" s="104"/>
      <c r="J429" s="105"/>
    </row>
    <row r="430" spans="1:10" ht="18.75">
      <c r="A430" s="56" t="s">
        <v>165</v>
      </c>
      <c r="B430" s="64" t="s">
        <v>166</v>
      </c>
      <c r="C430" s="58" t="s">
        <v>884</v>
      </c>
      <c r="D430" s="59"/>
      <c r="E430" s="98"/>
      <c r="F430" s="98"/>
      <c r="G430" s="99"/>
      <c r="H430" s="100"/>
      <c r="I430" s="106"/>
    </row>
    <row r="431" spans="1:10" ht="18.75">
      <c r="A431" s="56" t="s">
        <v>167</v>
      </c>
      <c r="B431" s="97" t="s">
        <v>168</v>
      </c>
      <c r="C431" s="58" t="s">
        <v>884</v>
      </c>
      <c r="D431" s="59"/>
      <c r="E431" s="98"/>
      <c r="F431" s="98"/>
      <c r="G431" s="99"/>
      <c r="H431" s="100"/>
    </row>
    <row r="432" spans="1:10" ht="18.75">
      <c r="A432" s="56" t="s">
        <v>169</v>
      </c>
      <c r="B432" s="65" t="s">
        <v>170</v>
      </c>
      <c r="C432" s="58" t="s">
        <v>884</v>
      </c>
      <c r="D432" s="59"/>
      <c r="E432" s="98"/>
      <c r="F432" s="98"/>
      <c r="G432" s="99"/>
      <c r="H432" s="100"/>
    </row>
    <row r="433" spans="1:8" ht="18.75">
      <c r="A433" s="56" t="s">
        <v>171</v>
      </c>
      <c r="B433" s="65" t="s">
        <v>172</v>
      </c>
      <c r="C433" s="58" t="s">
        <v>884</v>
      </c>
      <c r="D433" s="59"/>
      <c r="E433" s="98"/>
      <c r="F433" s="98"/>
      <c r="G433" s="99"/>
      <c r="H433" s="100"/>
    </row>
    <row r="434" spans="1:8" ht="18.75">
      <c r="A434" s="56" t="s">
        <v>173</v>
      </c>
      <c r="B434" s="65" t="s">
        <v>787</v>
      </c>
      <c r="C434" s="58" t="s">
        <v>884</v>
      </c>
      <c r="D434" s="59"/>
      <c r="E434" s="98"/>
      <c r="F434" s="98"/>
      <c r="G434" s="99"/>
      <c r="H434" s="100"/>
    </row>
    <row r="435" spans="1:8" ht="18.75">
      <c r="A435" s="56" t="s">
        <v>174</v>
      </c>
      <c r="B435" s="65" t="s">
        <v>175</v>
      </c>
      <c r="C435" s="58" t="s">
        <v>884</v>
      </c>
      <c r="D435" s="59"/>
      <c r="E435" s="98"/>
      <c r="F435" s="98"/>
      <c r="G435" s="99"/>
      <c r="H435" s="100"/>
    </row>
    <row r="436" spans="1:8" ht="18.75">
      <c r="A436" s="56" t="s">
        <v>176</v>
      </c>
      <c r="B436" s="65" t="s">
        <v>177</v>
      </c>
      <c r="C436" s="58" t="s">
        <v>884</v>
      </c>
      <c r="D436" s="59"/>
      <c r="E436" s="98"/>
      <c r="F436" s="98"/>
      <c r="G436" s="99"/>
      <c r="H436" s="100"/>
    </row>
    <row r="437" spans="1:8" ht="18.75">
      <c r="A437" s="56" t="s">
        <v>178</v>
      </c>
      <c r="B437" s="64" t="s">
        <v>179</v>
      </c>
      <c r="C437" s="58" t="s">
        <v>884</v>
      </c>
      <c r="D437" s="59"/>
      <c r="E437" s="98"/>
      <c r="F437" s="98"/>
      <c r="G437" s="99"/>
      <c r="H437" s="100"/>
    </row>
    <row r="438" spans="1:8" ht="31.5">
      <c r="A438" s="56" t="s">
        <v>180</v>
      </c>
      <c r="B438" s="66" t="s">
        <v>181</v>
      </c>
      <c r="C438" s="58" t="s">
        <v>884</v>
      </c>
      <c r="D438" s="59"/>
      <c r="E438" s="101"/>
      <c r="F438" s="101"/>
      <c r="G438" s="99"/>
      <c r="H438" s="100"/>
    </row>
    <row r="439" spans="1:8" ht="18.75">
      <c r="A439" s="56" t="s">
        <v>182</v>
      </c>
      <c r="B439" s="64" t="s">
        <v>183</v>
      </c>
      <c r="C439" s="58" t="s">
        <v>884</v>
      </c>
      <c r="D439" s="59"/>
      <c r="E439" s="101"/>
      <c r="F439" s="101"/>
      <c r="G439" s="99"/>
      <c r="H439" s="100"/>
    </row>
    <row r="440" spans="1:8" ht="31.5">
      <c r="A440" s="56" t="s">
        <v>184</v>
      </c>
      <c r="B440" s="66" t="s">
        <v>185</v>
      </c>
      <c r="C440" s="58" t="s">
        <v>884</v>
      </c>
      <c r="D440" s="59"/>
      <c r="E440" s="101"/>
      <c r="F440" s="101"/>
      <c r="G440" s="99"/>
      <c r="H440" s="100"/>
    </row>
    <row r="441" spans="1:8" ht="18.75">
      <c r="A441" s="56" t="s">
        <v>186</v>
      </c>
      <c r="B441" s="65" t="s">
        <v>187</v>
      </c>
      <c r="C441" s="58" t="s">
        <v>884</v>
      </c>
      <c r="D441" s="59"/>
      <c r="E441" s="98"/>
      <c r="F441" s="98"/>
      <c r="G441" s="99"/>
      <c r="H441" s="100"/>
    </row>
    <row r="442" spans="1:8" ht="19.5" thickBot="1">
      <c r="A442" s="68" t="s">
        <v>188</v>
      </c>
      <c r="B442" s="107" t="s">
        <v>189</v>
      </c>
      <c r="C442" s="70" t="s">
        <v>884</v>
      </c>
      <c r="D442" s="71"/>
      <c r="E442" s="108"/>
      <c r="F442" s="108"/>
      <c r="G442" s="109"/>
      <c r="H442" s="110"/>
    </row>
    <row r="443" spans="1:8">
      <c r="A443" s="50" t="s">
        <v>309</v>
      </c>
      <c r="B443" s="51" t="s">
        <v>302</v>
      </c>
      <c r="C443" s="111" t="s">
        <v>400</v>
      </c>
      <c r="D443" s="112"/>
      <c r="E443" s="113"/>
      <c r="F443" s="113"/>
      <c r="G443" s="114"/>
      <c r="H443" s="115"/>
    </row>
    <row r="444" spans="1:8" ht="47.25">
      <c r="A444" s="116" t="s">
        <v>788</v>
      </c>
      <c r="B444" s="65" t="s">
        <v>789</v>
      </c>
      <c r="C444" s="70" t="s">
        <v>884</v>
      </c>
      <c r="D444" s="71"/>
      <c r="E444" s="117"/>
      <c r="F444" s="117"/>
      <c r="G444" s="118"/>
      <c r="H444" s="119"/>
    </row>
    <row r="445" spans="1:8">
      <c r="A445" s="116" t="s">
        <v>312</v>
      </c>
      <c r="B445" s="64" t="s">
        <v>790</v>
      </c>
      <c r="C445" s="58" t="s">
        <v>884</v>
      </c>
      <c r="D445" s="59"/>
      <c r="E445" s="117"/>
      <c r="F445" s="117"/>
      <c r="G445" s="118"/>
      <c r="H445" s="119"/>
    </row>
    <row r="446" spans="1:8" ht="31.5">
      <c r="A446" s="116" t="s">
        <v>313</v>
      </c>
      <c r="B446" s="64" t="s">
        <v>791</v>
      </c>
      <c r="C446" s="70" t="s">
        <v>884</v>
      </c>
      <c r="D446" s="71"/>
      <c r="E446" s="117"/>
      <c r="F446" s="117"/>
      <c r="G446" s="118"/>
      <c r="H446" s="119"/>
    </row>
    <row r="447" spans="1:8">
      <c r="A447" s="116" t="s">
        <v>314</v>
      </c>
      <c r="B447" s="64" t="s">
        <v>792</v>
      </c>
      <c r="C447" s="70" t="s">
        <v>884</v>
      </c>
      <c r="D447" s="71"/>
      <c r="E447" s="117"/>
      <c r="F447" s="117"/>
      <c r="G447" s="118"/>
      <c r="H447" s="119"/>
    </row>
    <row r="448" spans="1:8" ht="31.5">
      <c r="A448" s="116" t="s">
        <v>315</v>
      </c>
      <c r="B448" s="65" t="s">
        <v>793</v>
      </c>
      <c r="C448" s="88" t="s">
        <v>400</v>
      </c>
      <c r="D448" s="120"/>
      <c r="E448" s="117"/>
      <c r="F448" s="117"/>
      <c r="G448" s="118"/>
      <c r="H448" s="119"/>
    </row>
    <row r="449" spans="1:8">
      <c r="A449" s="116" t="s">
        <v>794</v>
      </c>
      <c r="B449" s="64" t="s">
        <v>795</v>
      </c>
      <c r="C449" s="70" t="s">
        <v>884</v>
      </c>
      <c r="D449" s="71"/>
      <c r="E449" s="117"/>
      <c r="F449" s="117"/>
      <c r="G449" s="118"/>
      <c r="H449" s="119"/>
    </row>
    <row r="450" spans="1:8">
      <c r="A450" s="116" t="s">
        <v>796</v>
      </c>
      <c r="B450" s="64" t="s">
        <v>797</v>
      </c>
      <c r="C450" s="70" t="s">
        <v>884</v>
      </c>
      <c r="D450" s="71"/>
      <c r="E450" s="117"/>
      <c r="F450" s="117"/>
      <c r="G450" s="118"/>
      <c r="H450" s="119"/>
    </row>
    <row r="451" spans="1:8" ht="16.5" thickBot="1">
      <c r="A451" s="121" t="s">
        <v>798</v>
      </c>
      <c r="B451" s="122" t="s">
        <v>799</v>
      </c>
      <c r="C451" s="75" t="s">
        <v>884</v>
      </c>
      <c r="D451" s="76"/>
      <c r="E451" s="123"/>
      <c r="F451" s="123"/>
      <c r="G451" s="124"/>
      <c r="H451" s="125"/>
    </row>
    <row r="452" spans="1:8">
      <c r="A452" s="126"/>
      <c r="B452" s="127"/>
      <c r="C452" s="128"/>
      <c r="D452" s="128"/>
      <c r="E452" s="129"/>
      <c r="F452" s="129"/>
      <c r="G452" s="130"/>
      <c r="H452" s="130"/>
    </row>
    <row r="453" spans="1:8">
      <c r="A453" s="126"/>
      <c r="B453" s="127"/>
      <c r="C453" s="128"/>
      <c r="D453" s="128"/>
      <c r="E453" s="129"/>
      <c r="F453" s="129"/>
      <c r="G453" s="130"/>
      <c r="H453" s="130"/>
    </row>
    <row r="454" spans="1:8">
      <c r="A454" s="205" t="s">
        <v>800</v>
      </c>
      <c r="B454" s="127"/>
      <c r="C454" s="128"/>
      <c r="D454" s="128"/>
      <c r="E454" s="129"/>
      <c r="F454" s="129"/>
      <c r="G454" s="130"/>
      <c r="H454" s="130"/>
    </row>
    <row r="455" spans="1:8">
      <c r="A455" s="389" t="s">
        <v>801</v>
      </c>
      <c r="B455" s="389"/>
      <c r="C455" s="389"/>
      <c r="D455" s="389"/>
      <c r="E455" s="389"/>
      <c r="F455" s="389"/>
      <c r="G455" s="389"/>
      <c r="H455" s="389"/>
    </row>
    <row r="456" spans="1:8">
      <c r="A456" s="389" t="s">
        <v>802</v>
      </c>
      <c r="B456" s="389"/>
      <c r="C456" s="389"/>
      <c r="D456" s="389"/>
      <c r="E456" s="389"/>
      <c r="F456" s="389"/>
      <c r="G456" s="389"/>
      <c r="H456" s="389"/>
    </row>
    <row r="457" spans="1:8">
      <c r="A457" s="389" t="s">
        <v>803</v>
      </c>
      <c r="B457" s="389"/>
      <c r="C457" s="389"/>
      <c r="D457" s="389"/>
      <c r="E457" s="389"/>
      <c r="F457" s="389"/>
      <c r="G457" s="389"/>
      <c r="H457" s="389"/>
    </row>
    <row r="458" spans="1:8" ht="26.25" customHeight="1">
      <c r="A458" s="369" t="s">
        <v>804</v>
      </c>
      <c r="B458" s="369"/>
      <c r="C458" s="369"/>
      <c r="D458" s="369"/>
      <c r="E458" s="369"/>
      <c r="F458" s="369"/>
      <c r="G458" s="369"/>
      <c r="H458" s="369"/>
    </row>
    <row r="459" spans="1:8">
      <c r="A459" s="381" t="s">
        <v>805</v>
      </c>
      <c r="B459" s="381"/>
      <c r="C459" s="381"/>
      <c r="D459" s="381"/>
      <c r="E459" s="381"/>
      <c r="F459" s="381"/>
      <c r="G459" s="381"/>
      <c r="H459" s="38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17 осн этапы ИП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17 осн этапы ИП'!Область_печати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2018-11-13T05:59:19Z</cp:lastPrinted>
  <dcterms:created xsi:type="dcterms:W3CDTF">2009-07-27T10:10:26Z</dcterms:created>
  <dcterms:modified xsi:type="dcterms:W3CDTF">2023-02-15T08:22:12Z</dcterms:modified>
</cp:coreProperties>
</file>